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33.192.13.241\s007\部署管理エリア\技術企画部\技術管理室\@輸出管理\51_帳票\該非判定書作成依頼書\210118\"/>
    </mc:Choice>
  </mc:AlternateContent>
  <workbookProtection workbookPassword="C476" lockStructure="1"/>
  <bookViews>
    <workbookView xWindow="12735" yWindow="75" windowWidth="15780" windowHeight="14085" tabRatio="765"/>
  </bookViews>
  <sheets>
    <sheet name="①　輸出者　輸出先情報" sheetId="6" r:id="rId1"/>
    <sheet name="②　製品情報" sheetId="1" r:id="rId2"/>
    <sheet name="【記入例】製品情報" sheetId="11" r:id="rId3"/>
    <sheet name="【製造番号の記載場所の例】" sheetId="13" r:id="rId4"/>
    <sheet name="Sheet1" sheetId="8" state="hidden" r:id="rId5"/>
    <sheet name="リスト" sheetId="7" state="hidden" r:id="rId6"/>
    <sheet name="改定履歴" sheetId="14" state="hidden" r:id="rId7"/>
  </sheets>
  <definedNames>
    <definedName name="_xlnm.Print_Area" localSheetId="2">【記入例】製品情報!$A$1:$G$52</definedName>
    <definedName name="_xlnm.Print_Area" localSheetId="0">'①　輸出者　輸出先情報'!$A$1:$G$112</definedName>
    <definedName name="_xlnm.Print_Area" localSheetId="1">'②　製品情報'!$A$1:$G$49</definedName>
    <definedName name="輸出者情報">'①　輸出者　輸出先情報'!$B$47:$H$65</definedName>
  </definedNames>
  <calcPr calcId="162913"/>
</workbook>
</file>

<file path=xl/calcChain.xml><?xml version="1.0" encoding="utf-8"?>
<calcChain xmlns="http://schemas.openxmlformats.org/spreadsheetml/2006/main">
  <c r="H95" i="6" l="1"/>
  <c r="H92" i="6"/>
  <c r="H89" i="6"/>
  <c r="B72" i="6"/>
  <c r="D82" i="6"/>
  <c r="H81" i="6"/>
  <c r="B81" i="6"/>
  <c r="D79" i="6"/>
  <c r="H78" i="6"/>
  <c r="B78" i="6"/>
  <c r="D76" i="6"/>
  <c r="H75" i="6"/>
  <c r="B75" i="6"/>
  <c r="D73" i="6"/>
  <c r="H72" i="6"/>
  <c r="I22" i="1" l="1"/>
  <c r="I22" i="11" l="1"/>
  <c r="I21" i="11"/>
  <c r="I20" i="11"/>
  <c r="I19" i="11"/>
  <c r="I18" i="11"/>
  <c r="I17" i="11"/>
  <c r="I16" i="11"/>
  <c r="I15" i="11"/>
  <c r="I14" i="11"/>
  <c r="I13" i="11"/>
  <c r="I12" i="11"/>
  <c r="I11" i="11"/>
  <c r="I10" i="11"/>
  <c r="I18" i="1"/>
  <c r="I19" i="1"/>
  <c r="I20" i="1"/>
  <c r="I21" i="1"/>
  <c r="I12" i="1" l="1"/>
  <c r="I13" i="1"/>
  <c r="I14" i="1"/>
  <c r="I15" i="1"/>
  <c r="I16" i="1"/>
  <c r="I17" i="1"/>
  <c r="I11" i="1"/>
  <c r="I10" i="1"/>
  <c r="B49" i="6" l="1"/>
  <c r="H64" i="6"/>
  <c r="H61" i="6"/>
  <c r="H58" i="6"/>
  <c r="H55" i="6"/>
  <c r="H52" i="6"/>
  <c r="H49" i="6"/>
  <c r="H16" i="6"/>
  <c r="H13" i="6"/>
  <c r="H29" i="6"/>
  <c r="H32" i="6"/>
  <c r="H35" i="6"/>
  <c r="H26" i="6"/>
  <c r="H23" i="6"/>
  <c r="H47" i="6"/>
  <c r="D50" i="6"/>
  <c r="D65" i="6"/>
  <c r="D62" i="6"/>
  <c r="D59" i="6"/>
  <c r="D56" i="6"/>
  <c r="D53" i="6"/>
  <c r="B52" i="6"/>
  <c r="B64" i="6"/>
  <c r="B61" i="6"/>
  <c r="B58" i="6"/>
  <c r="B55" i="6"/>
  <c r="H86" i="6"/>
  <c r="H44" i="6"/>
  <c r="H69" i="6"/>
  <c r="H38" i="6"/>
  <c r="H41" i="6"/>
</calcChain>
</file>

<file path=xl/comments1.xml><?xml version="1.0" encoding="utf-8"?>
<comments xmlns="http://schemas.openxmlformats.org/spreadsheetml/2006/main">
  <authors>
    <author>dwu013866</author>
  </authors>
  <commentList>
    <comment ref="B10" authorId="0" shapeId="0">
      <text>
        <r>
          <rPr>
            <b/>
            <sz val="12"/>
            <color indexed="81"/>
            <rFont val="ＭＳ Ｐゴシック"/>
            <family val="3"/>
            <charset val="128"/>
          </rPr>
          <t>品番を記入願います。
※不明な場合は、ロボットのシリアル番号が表記されているシールに記載されている品番を記入願います。</t>
        </r>
      </text>
    </comment>
    <comment ref="C10" authorId="0" shapeId="0">
      <text>
        <r>
          <rPr>
            <b/>
            <sz val="12"/>
            <color indexed="81"/>
            <rFont val="ＭＳ Ｐゴシック"/>
            <family val="3"/>
            <charset val="128"/>
          </rPr>
          <t>ロボットの型式は全て記載願います。</t>
        </r>
      </text>
    </comment>
    <comment ref="D10" authorId="0" shapeId="0">
      <text>
        <r>
          <rPr>
            <b/>
            <sz val="12"/>
            <color indexed="81"/>
            <rFont val="ＭＳ Ｐゴシック"/>
            <family val="3"/>
            <charset val="128"/>
          </rPr>
          <t>型式・品番が同じ機種の台数を入力願います。</t>
        </r>
      </text>
    </comment>
  </commentList>
</comments>
</file>

<file path=xl/sharedStrings.xml><?xml version="1.0" encoding="utf-8"?>
<sst xmlns="http://schemas.openxmlformats.org/spreadsheetml/2006/main" count="344" uniqueCount="318">
  <si>
    <t>当社ロボット製品について、該非判定書の作成、発行をご希望の方は、「該非判定書 作成依頼書」を記入の上、</t>
    <rPh sb="29" eb="30">
      <t>カタ</t>
    </rPh>
    <rPh sb="46" eb="48">
      <t>キニュウ</t>
    </rPh>
    <phoneticPr fontId="10"/>
  </si>
  <si>
    <t>当社国内FA営業所までお申込みください。なお担当営業がご不明な場合は、最寄りのFA営業所にご送付ください。</t>
    <rPh sb="22" eb="24">
      <t>タントウ</t>
    </rPh>
    <rPh sb="24" eb="26">
      <t>エイギョウ</t>
    </rPh>
    <rPh sb="28" eb="30">
      <t>フメイ</t>
    </rPh>
    <rPh sb="31" eb="33">
      <t>バアイ</t>
    </rPh>
    <rPh sb="35" eb="37">
      <t>モヨ</t>
    </rPh>
    <rPh sb="41" eb="43">
      <t>エイギョウ</t>
    </rPh>
    <rPh sb="43" eb="44">
      <t>ショ</t>
    </rPh>
    <rPh sb="46" eb="48">
      <t>ソウフ</t>
    </rPh>
    <phoneticPr fontId="10"/>
  </si>
  <si>
    <t>お客様よりご提供頂いた個人情報は、輸出関連法規の遵守に関わる事柄以外には利用しません。</t>
    <rPh sb="1" eb="2">
      <t>キャク</t>
    </rPh>
    <rPh sb="2" eb="3">
      <t>サマ</t>
    </rPh>
    <rPh sb="6" eb="8">
      <t>テイキョウ</t>
    </rPh>
    <rPh sb="8" eb="9">
      <t>イタダ</t>
    </rPh>
    <rPh sb="11" eb="13">
      <t>コジン</t>
    </rPh>
    <rPh sb="13" eb="15">
      <t>ジョウホウ</t>
    </rPh>
    <rPh sb="17" eb="19">
      <t>ユシュツ</t>
    </rPh>
    <rPh sb="19" eb="21">
      <t>カンレン</t>
    </rPh>
    <rPh sb="21" eb="23">
      <t>ホウキ</t>
    </rPh>
    <rPh sb="24" eb="26">
      <t>ジュンシュ</t>
    </rPh>
    <rPh sb="27" eb="28">
      <t>カカ</t>
    </rPh>
    <rPh sb="30" eb="32">
      <t>コトガラ</t>
    </rPh>
    <rPh sb="32" eb="34">
      <t>イガイ</t>
    </rPh>
    <rPh sb="36" eb="38">
      <t>リヨウ</t>
    </rPh>
    <phoneticPr fontId="10"/>
  </si>
  <si>
    <t>＜発行希望製品＞</t>
    <phoneticPr fontId="10"/>
  </si>
  <si>
    <t>品番</t>
    <rPh sb="0" eb="2">
      <t>ヒンバン</t>
    </rPh>
    <phoneticPr fontId="10"/>
  </si>
  <si>
    <t>■オプション品、補給品など</t>
    <rPh sb="6" eb="7">
      <t>ヒン</t>
    </rPh>
    <rPh sb="8" eb="10">
      <t>ホキュウ</t>
    </rPh>
    <rPh sb="10" eb="11">
      <t>ヒン</t>
    </rPh>
    <phoneticPr fontId="10"/>
  </si>
  <si>
    <t>備考</t>
    <rPh sb="0" eb="2">
      <t>ビコウ</t>
    </rPh>
    <phoneticPr fontId="10"/>
  </si>
  <si>
    <t>当社の個人情報保護方針については、当社ホームページ（http://www.denso-wave.com/ja/robot/support/export/index.html）をご覧ください。</t>
    <rPh sb="3" eb="5">
      <t>コジン</t>
    </rPh>
    <rPh sb="5" eb="7">
      <t>ジョウホウ</t>
    </rPh>
    <rPh sb="7" eb="9">
      <t>ホゴ</t>
    </rPh>
    <rPh sb="9" eb="11">
      <t>ホウシン</t>
    </rPh>
    <rPh sb="89" eb="90">
      <t>ラン</t>
    </rPh>
    <phoneticPr fontId="10"/>
  </si>
  <si>
    <t>品番は必須です。不明な場合は購入ルートを通じて発行を依頼してください。</t>
    <rPh sb="0" eb="2">
      <t>ヒンバン</t>
    </rPh>
    <rPh sb="3" eb="5">
      <t>ヒッス</t>
    </rPh>
    <rPh sb="8" eb="10">
      <t>フメイ</t>
    </rPh>
    <rPh sb="11" eb="13">
      <t>バアイ</t>
    </rPh>
    <rPh sb="14" eb="16">
      <t>コウニュウ</t>
    </rPh>
    <rPh sb="20" eb="21">
      <t>ツウ</t>
    </rPh>
    <rPh sb="23" eb="25">
      <t>ハッコウ</t>
    </rPh>
    <rPh sb="26" eb="28">
      <t>イライ</t>
    </rPh>
    <phoneticPr fontId="10"/>
  </si>
  <si>
    <t>品名</t>
    <rPh sb="0" eb="1">
      <t>シナ</t>
    </rPh>
    <rPh sb="1" eb="2">
      <t>ナ</t>
    </rPh>
    <phoneticPr fontId="10"/>
  </si>
  <si>
    <t>会社名　(英語名も併記）</t>
    <rPh sb="0" eb="3">
      <t>カイシャメイ</t>
    </rPh>
    <rPh sb="5" eb="7">
      <t>エイゴ</t>
    </rPh>
    <rPh sb="7" eb="8">
      <t>メイ</t>
    </rPh>
    <rPh sb="9" eb="11">
      <t>ヘイキ</t>
    </rPh>
    <phoneticPr fontId="22"/>
  </si>
  <si>
    <t>部署名</t>
    <rPh sb="0" eb="2">
      <t>ブショ</t>
    </rPh>
    <rPh sb="2" eb="3">
      <t>メイ</t>
    </rPh>
    <phoneticPr fontId="22"/>
  </si>
  <si>
    <t>氏名</t>
    <rPh sb="0" eb="2">
      <t>シメイ</t>
    </rPh>
    <phoneticPr fontId="22"/>
  </si>
  <si>
    <t>郵便番号</t>
    <rPh sb="0" eb="4">
      <t>ユウビンバンゴウ</t>
    </rPh>
    <phoneticPr fontId="22"/>
  </si>
  <si>
    <t>住所</t>
    <rPh sb="0" eb="2">
      <t>ジュウショ</t>
    </rPh>
    <phoneticPr fontId="22"/>
  </si>
  <si>
    <t>電話番号</t>
    <rPh sb="0" eb="2">
      <t>デンワ</t>
    </rPh>
    <rPh sb="2" eb="4">
      <t>バンゴウ</t>
    </rPh>
    <phoneticPr fontId="22"/>
  </si>
  <si>
    <t>デンソーウェーブ営業拠点</t>
    <rPh sb="8" eb="10">
      <t>エイギョウ</t>
    </rPh>
    <rPh sb="10" eb="12">
      <t>キョテン</t>
    </rPh>
    <phoneticPr fontId="22"/>
  </si>
  <si>
    <t>デンソーウェーブ営業担当者</t>
    <rPh sb="8" eb="10">
      <t>エイギョウ</t>
    </rPh>
    <rPh sb="10" eb="13">
      <t>タントウシャ</t>
    </rPh>
    <phoneticPr fontId="22"/>
  </si>
  <si>
    <t>依頼者と輸出者が同じですか？</t>
    <rPh sb="0" eb="3">
      <t>イライシャ</t>
    </rPh>
    <rPh sb="4" eb="6">
      <t>ユシュツ</t>
    </rPh>
    <rPh sb="6" eb="7">
      <t>シャ</t>
    </rPh>
    <rPh sb="8" eb="9">
      <t>オナ</t>
    </rPh>
    <phoneticPr fontId="22"/>
  </si>
  <si>
    <t>いいえ</t>
  </si>
  <si>
    <t>リスト</t>
  </si>
  <si>
    <t>利用目的</t>
    <rPh sb="0" eb="2">
      <t>リヨウ</t>
    </rPh>
    <rPh sb="2" eb="4">
      <t>モクテキ</t>
    </rPh>
    <phoneticPr fontId="22"/>
  </si>
  <si>
    <t>輸出通関</t>
    <rPh sb="0" eb="2">
      <t>ユシュツ</t>
    </rPh>
    <rPh sb="2" eb="4">
      <t>ツウカン</t>
    </rPh>
    <phoneticPr fontId="22"/>
  </si>
  <si>
    <t>許可申請/事前相談</t>
    <rPh sb="0" eb="2">
      <t>キョカ</t>
    </rPh>
    <rPh sb="2" eb="4">
      <t>シンセイ</t>
    </rPh>
    <rPh sb="5" eb="7">
      <t>ジゼン</t>
    </rPh>
    <rPh sb="7" eb="9">
      <t>ソウダン</t>
    </rPh>
    <phoneticPr fontId="22"/>
  </si>
  <si>
    <t>その他</t>
    <rPh sb="2" eb="3">
      <t>タ</t>
    </rPh>
    <phoneticPr fontId="22"/>
  </si>
  <si>
    <t>はい</t>
  </si>
  <si>
    <t>China</t>
  </si>
  <si>
    <t>再輸出</t>
    <rPh sb="0" eb="3">
      <t>サイユシュツ</t>
    </rPh>
    <phoneticPr fontId="22"/>
  </si>
  <si>
    <t>拠点リスト</t>
    <rPh sb="0" eb="2">
      <t>キョテン</t>
    </rPh>
    <phoneticPr fontId="22"/>
  </si>
  <si>
    <t>東北営業所</t>
    <rPh sb="0" eb="2">
      <t>トウホク</t>
    </rPh>
    <rPh sb="2" eb="5">
      <t>エイギョウショ</t>
    </rPh>
    <phoneticPr fontId="22"/>
  </si>
  <si>
    <t>東日本営業室</t>
    <rPh sb="0" eb="1">
      <t>ヒガシ</t>
    </rPh>
    <rPh sb="1" eb="3">
      <t>ニホン</t>
    </rPh>
    <rPh sb="3" eb="5">
      <t>エイギョウ</t>
    </rPh>
    <rPh sb="5" eb="6">
      <t>シツ</t>
    </rPh>
    <phoneticPr fontId="22"/>
  </si>
  <si>
    <t>中部営業室</t>
    <rPh sb="0" eb="2">
      <t>チュウブ</t>
    </rPh>
    <rPh sb="2" eb="4">
      <t>エイギョウ</t>
    </rPh>
    <rPh sb="4" eb="5">
      <t>シツ</t>
    </rPh>
    <phoneticPr fontId="22"/>
  </si>
  <si>
    <t>西日本営業室</t>
    <rPh sb="0" eb="1">
      <t>ニシ</t>
    </rPh>
    <rPh sb="1" eb="3">
      <t>ニホン</t>
    </rPh>
    <rPh sb="3" eb="5">
      <t>エイギョウ</t>
    </rPh>
    <rPh sb="5" eb="6">
      <t>シツ</t>
    </rPh>
    <phoneticPr fontId="22"/>
  </si>
  <si>
    <t>広島営業所</t>
    <rPh sb="0" eb="2">
      <t>ヒロシマ</t>
    </rPh>
    <rPh sb="2" eb="5">
      <t>エイギョウショ</t>
    </rPh>
    <phoneticPr fontId="22"/>
  </si>
  <si>
    <t>福岡営業所</t>
    <rPh sb="0" eb="2">
      <t>フクオカ</t>
    </rPh>
    <rPh sb="2" eb="5">
      <t>エイギョウショ</t>
    </rPh>
    <phoneticPr fontId="22"/>
  </si>
  <si>
    <t>依頼者と輸出者が同じ？</t>
    <phoneticPr fontId="10"/>
  </si>
  <si>
    <t>当製品の利用目的</t>
    <rPh sb="0" eb="1">
      <t>トウ</t>
    </rPh>
    <rPh sb="1" eb="3">
      <t>セイヒン</t>
    </rPh>
    <rPh sb="4" eb="6">
      <t>リヨウ</t>
    </rPh>
    <rPh sb="6" eb="8">
      <t>モクテキ</t>
    </rPh>
    <phoneticPr fontId="22"/>
  </si>
  <si>
    <t>１．デンソーウェーブ宛先</t>
    <rPh sb="10" eb="12">
      <t>アテサキ</t>
    </rPh>
    <phoneticPr fontId="22"/>
  </si>
  <si>
    <t>２．依頼者　（該非判定書送付先）</t>
    <rPh sb="2" eb="5">
      <t>イライシャ</t>
    </rPh>
    <rPh sb="7" eb="9">
      <t>ガイヒ</t>
    </rPh>
    <rPh sb="9" eb="11">
      <t>ハンテイ</t>
    </rPh>
    <rPh sb="11" eb="12">
      <t>ショ</t>
    </rPh>
    <rPh sb="12" eb="14">
      <t>ソウフ</t>
    </rPh>
    <rPh sb="14" eb="15">
      <t>サキ</t>
    </rPh>
    <phoneticPr fontId="22"/>
  </si>
  <si>
    <t>４．輸出先（最終ご使用企業）の情報</t>
    <rPh sb="2" eb="4">
      <t>ユシュツ</t>
    </rPh>
    <rPh sb="4" eb="5">
      <t>サキ</t>
    </rPh>
    <rPh sb="6" eb="8">
      <t>サイシュウ</t>
    </rPh>
    <rPh sb="9" eb="11">
      <t>シヨウ</t>
    </rPh>
    <rPh sb="11" eb="13">
      <t>キギョウ</t>
    </rPh>
    <rPh sb="15" eb="17">
      <t>ジョウホウ</t>
    </rPh>
    <phoneticPr fontId="22"/>
  </si>
  <si>
    <t>例） 営業部</t>
    <rPh sb="0" eb="1">
      <t>レイ</t>
    </rPh>
    <rPh sb="3" eb="5">
      <t>エイギョウ</t>
    </rPh>
    <rPh sb="5" eb="6">
      <t>ブ</t>
    </rPh>
    <phoneticPr fontId="10"/>
  </si>
  <si>
    <t>例）　山田　太郎</t>
    <rPh sb="0" eb="1">
      <t>レイ</t>
    </rPh>
    <rPh sb="3" eb="5">
      <t>ヤマダ</t>
    </rPh>
    <rPh sb="6" eb="8">
      <t>タロウ</t>
    </rPh>
    <phoneticPr fontId="10"/>
  </si>
  <si>
    <t>例） 123-4567</t>
    <rPh sb="0" eb="1">
      <t>レイ</t>
    </rPh>
    <phoneticPr fontId="10"/>
  </si>
  <si>
    <t>例）　鈴木　一郎</t>
    <rPh sb="0" eb="1">
      <t>レイ</t>
    </rPh>
    <rPh sb="3" eb="5">
      <t>スズキ</t>
    </rPh>
    <rPh sb="6" eb="8">
      <t>イチロウ</t>
    </rPh>
    <phoneticPr fontId="10"/>
  </si>
  <si>
    <t>例）　中部営業室</t>
    <rPh sb="0" eb="1">
      <t>レイ</t>
    </rPh>
    <rPh sb="3" eb="5">
      <t>チュウブ</t>
    </rPh>
    <rPh sb="5" eb="7">
      <t>エイギョウ</t>
    </rPh>
    <rPh sb="7" eb="8">
      <t>シツ</t>
    </rPh>
    <phoneticPr fontId="10"/>
  </si>
  <si>
    <t>例） 愛知県知多郡阿久比町１－１－１</t>
    <rPh sb="0" eb="1">
      <t>レイ</t>
    </rPh>
    <rPh sb="3" eb="6">
      <t>アイチケン</t>
    </rPh>
    <rPh sb="6" eb="9">
      <t>チタグン</t>
    </rPh>
    <rPh sb="9" eb="13">
      <t>アグイチョウ</t>
    </rPh>
    <phoneticPr fontId="10"/>
  </si>
  <si>
    <t>例） 0123-45-6789</t>
    <rPh sb="0" eb="1">
      <t>レイ</t>
    </rPh>
    <phoneticPr fontId="10"/>
  </si>
  <si>
    <t>メールアドレス</t>
    <phoneticPr fontId="22"/>
  </si>
  <si>
    <t>←ドロップダウンリストから選択</t>
    <rPh sb="13" eb="15">
      <t>センタク</t>
    </rPh>
    <phoneticPr fontId="22"/>
  </si>
  <si>
    <t>未入力チェック</t>
    <phoneticPr fontId="22"/>
  </si>
  <si>
    <t>例） Sakura corporation</t>
    <rPh sb="0" eb="1">
      <t>レイ</t>
    </rPh>
    <phoneticPr fontId="10"/>
  </si>
  <si>
    <t>例） http://www.sakura.com</t>
    <rPh sb="0" eb="1">
      <t>レイ</t>
    </rPh>
    <phoneticPr fontId="10"/>
  </si>
  <si>
    <t>例） インジェクターの製造</t>
    <rPh sb="11" eb="13">
      <t>セイゾウ</t>
    </rPh>
    <phoneticPr fontId="10"/>
  </si>
  <si>
    <t>該非判定書　作成依頼書　（①輸出者　輸出先情報）</t>
    <rPh sb="0" eb="2">
      <t>ガイヒ</t>
    </rPh>
    <rPh sb="2" eb="4">
      <t>ハンテイ</t>
    </rPh>
    <rPh sb="4" eb="5">
      <t>ショ</t>
    </rPh>
    <rPh sb="6" eb="8">
      <t>サクセイ</t>
    </rPh>
    <rPh sb="8" eb="11">
      <t>イライショ</t>
    </rPh>
    <rPh sb="14" eb="16">
      <t>ユシュツ</t>
    </rPh>
    <rPh sb="16" eb="17">
      <t>シャ</t>
    </rPh>
    <rPh sb="18" eb="20">
      <t>ユシュツ</t>
    </rPh>
    <rPh sb="20" eb="21">
      <t>サキ</t>
    </rPh>
    <rPh sb="21" eb="23">
      <t>ジョウホウ</t>
    </rPh>
    <phoneticPr fontId="10"/>
  </si>
  <si>
    <t>該非判定書　作成依頼書　（②製品情報）</t>
    <rPh sb="0" eb="2">
      <t>ガイヒ</t>
    </rPh>
    <rPh sb="2" eb="4">
      <t>ハンテイ</t>
    </rPh>
    <rPh sb="4" eb="5">
      <t>ショ</t>
    </rPh>
    <rPh sb="6" eb="8">
      <t>サクセイ</t>
    </rPh>
    <rPh sb="8" eb="11">
      <t>イライショ</t>
    </rPh>
    <rPh sb="14" eb="16">
      <t>セイヒン</t>
    </rPh>
    <rPh sb="16" eb="18">
      <t>ジョウホウ</t>
    </rPh>
    <phoneticPr fontId="10"/>
  </si>
  <si>
    <t>未入力チェック</t>
    <rPh sb="0" eb="3">
      <t>ミニュウリョク</t>
    </rPh>
    <phoneticPr fontId="10"/>
  </si>
  <si>
    <t>品番型式台数</t>
    <rPh sb="0" eb="2">
      <t>ヒンバン</t>
    </rPh>
    <rPh sb="2" eb="4">
      <t>カタシキ</t>
    </rPh>
    <rPh sb="4" eb="6">
      <t>ダイスウ</t>
    </rPh>
    <phoneticPr fontId="10"/>
  </si>
  <si>
    <t>型式（必須）※1</t>
    <rPh sb="0" eb="2">
      <t>カタシキ</t>
    </rPh>
    <rPh sb="3" eb="5">
      <t>ヒッス</t>
    </rPh>
    <phoneticPr fontId="10"/>
  </si>
  <si>
    <t>※1: ロボット型式は省略せずに全て記入願います。</t>
    <rPh sb="8" eb="10">
      <t>カタシキ</t>
    </rPh>
    <rPh sb="11" eb="13">
      <t>ショウリャク</t>
    </rPh>
    <rPh sb="16" eb="17">
      <t>スベ</t>
    </rPh>
    <rPh sb="18" eb="20">
      <t>キニュウ</t>
    </rPh>
    <rPh sb="20" eb="21">
      <t>ネガ</t>
    </rPh>
    <phoneticPr fontId="10"/>
  </si>
  <si>
    <t>記入例</t>
    <rPh sb="0" eb="2">
      <t>キニュウ</t>
    </rPh>
    <rPh sb="2" eb="3">
      <t>レイ</t>
    </rPh>
    <phoneticPr fontId="10"/>
  </si>
  <si>
    <t>600000-0642</t>
  </si>
  <si>
    <t>品番（必須）</t>
    <rPh sb="0" eb="2">
      <t>ヒンバン</t>
    </rPh>
    <rPh sb="3" eb="5">
      <t>ヒッス</t>
    </rPh>
    <phoneticPr fontId="10"/>
  </si>
  <si>
    <t>410141-5582</t>
  </si>
  <si>
    <t>410010-6980</t>
  </si>
  <si>
    <t>410100-1761</t>
  </si>
  <si>
    <t>410090-0980</t>
  </si>
  <si>
    <t>410627-1311</t>
  </si>
  <si>
    <t>410010-7210</t>
  </si>
  <si>
    <t>410141-6140</t>
  </si>
  <si>
    <t>410141-5980</t>
  </si>
  <si>
    <t>410870-9770</t>
  </si>
  <si>
    <t>410010-7100</t>
  </si>
  <si>
    <t>410611-0030</t>
  </si>
  <si>
    <t>410141-5880</t>
  </si>
  <si>
    <t>410141-1670</t>
  </si>
  <si>
    <t>VS-087A4-AV6-W7N-NNNBN-ANNN
/RC8-VSA4-NNNM-NI-NNN</t>
    <phoneticPr fontId="10"/>
  </si>
  <si>
    <t>本体間ケーブル</t>
    <rPh sb="0" eb="1">
      <t>ホン</t>
    </rPh>
    <rPh sb="2" eb="3">
      <t>アイダ</t>
    </rPh>
    <phoneticPr fontId="10"/>
  </si>
  <si>
    <r>
      <t>C</t>
    </r>
    <r>
      <rPr>
        <sz val="11"/>
        <rFont val="ＭＳ Ｐゴシック"/>
        <family val="3"/>
        <charset val="128"/>
      </rPr>
      <t>C-Linkリモートデバイスボード</t>
    </r>
    <phoneticPr fontId="10"/>
  </si>
  <si>
    <t>ティーチングペンダント</t>
    <phoneticPr fontId="10"/>
  </si>
  <si>
    <t>WINCAPS3</t>
    <phoneticPr fontId="10"/>
  </si>
  <si>
    <t>モータ</t>
    <phoneticPr fontId="10"/>
  </si>
  <si>
    <t>ドライバユニット</t>
    <phoneticPr fontId="10"/>
  </si>
  <si>
    <t>バッテリ変換ケーブル</t>
    <rPh sb="4" eb="6">
      <t>ヘンカン</t>
    </rPh>
    <phoneticPr fontId="10"/>
  </si>
  <si>
    <t>エンコーダケーブル</t>
    <phoneticPr fontId="10"/>
  </si>
  <si>
    <t>モータケーブル</t>
    <phoneticPr fontId="10"/>
  </si>
  <si>
    <t>エンコーダHUBセット</t>
    <phoneticPr fontId="10"/>
  </si>
  <si>
    <t>ダミーコネクタ</t>
    <phoneticPr fontId="10"/>
  </si>
  <si>
    <t>ハンドＩ／Ｏケーブル</t>
    <phoneticPr fontId="10"/>
  </si>
  <si>
    <t>エンコーダバックアップ電池</t>
    <rPh sb="11" eb="13">
      <t>デンチ</t>
    </rPh>
    <phoneticPr fontId="10"/>
  </si>
  <si>
    <t>「記入例」を参考にご記入ください。</t>
    <phoneticPr fontId="10"/>
  </si>
  <si>
    <t>備考</t>
    <rPh sb="0" eb="2">
      <t>ビコウ</t>
    </rPh>
    <phoneticPr fontId="10"/>
  </si>
  <si>
    <t>３．輸出者　（依頼者と輸出者が異なる場合、ご記入ください）</t>
    <rPh sb="2" eb="4">
      <t>ユシュツ</t>
    </rPh>
    <rPh sb="4" eb="5">
      <t>シャ</t>
    </rPh>
    <rPh sb="7" eb="10">
      <t>イライシャ</t>
    </rPh>
    <rPh sb="11" eb="13">
      <t>ユシュツ</t>
    </rPh>
    <rPh sb="13" eb="14">
      <t>シャ</t>
    </rPh>
    <rPh sb="15" eb="16">
      <t>コト</t>
    </rPh>
    <rPh sb="18" eb="20">
      <t>バアイ</t>
    </rPh>
    <rPh sb="22" eb="24">
      <t>キニュウ</t>
    </rPh>
    <phoneticPr fontId="22"/>
  </si>
  <si>
    <t>台数（必須）</t>
    <rPh sb="0" eb="2">
      <t>ダイスウ</t>
    </rPh>
    <rPh sb="3" eb="5">
      <t>ヒッス</t>
    </rPh>
    <phoneticPr fontId="10"/>
  </si>
  <si>
    <t>10P011, 10P012, 10P013, 10P014, 10P015</t>
    <phoneticPr fontId="10"/>
  </si>
  <si>
    <t>別紙参照</t>
    <rPh sb="0" eb="2">
      <t>ベッシ</t>
    </rPh>
    <rPh sb="2" eb="4">
      <t>サンショウ</t>
    </rPh>
    <phoneticPr fontId="10"/>
  </si>
  <si>
    <t>600000-4023</t>
    <phoneticPr fontId="10"/>
  </si>
  <si>
    <t>HS-56662-UL/RC8-HSA0-NNNP-UI-NNN</t>
    <phoneticPr fontId="10"/>
  </si>
  <si>
    <t>型式</t>
    <rPh sb="0" eb="2">
      <t>カタシキ</t>
    </rPh>
    <phoneticPr fontId="10"/>
  </si>
  <si>
    <t>製造番号</t>
    <rPh sb="0" eb="2">
      <t>セイゾウ</t>
    </rPh>
    <rPh sb="2" eb="4">
      <t>バンゴウ</t>
    </rPh>
    <phoneticPr fontId="10"/>
  </si>
  <si>
    <t>600000-4023</t>
    <phoneticPr fontId="10"/>
  </si>
  <si>
    <t>製造番号リスト</t>
    <rPh sb="0" eb="2">
      <t>セイゾウ</t>
    </rPh>
    <rPh sb="2" eb="4">
      <t>バンゴウ</t>
    </rPh>
    <phoneticPr fontId="10"/>
  </si>
  <si>
    <t>品番　</t>
    <rPh sb="0" eb="2">
      <t>ヒンバン</t>
    </rPh>
    <phoneticPr fontId="10"/>
  </si>
  <si>
    <t>08A001</t>
    <phoneticPr fontId="10"/>
  </si>
  <si>
    <t>08A002</t>
    <phoneticPr fontId="10"/>
  </si>
  <si>
    <t>08A003</t>
  </si>
  <si>
    <t>08A004</t>
  </si>
  <si>
    <t>08A005</t>
  </si>
  <si>
    <t>08A006</t>
  </si>
  <si>
    <t>08A007</t>
  </si>
  <si>
    <t>08A008</t>
  </si>
  <si>
    <t>08A009</t>
  </si>
  <si>
    <t>08A010</t>
  </si>
  <si>
    <t>No.</t>
    <phoneticPr fontId="10"/>
  </si>
  <si>
    <t>　　コントローラ、ロボットが製造中で「製造番号」がわからない場合は「製造中のため不明」とご記入ください。</t>
    <rPh sb="14" eb="17">
      <t>セイゾウチュウ</t>
    </rPh>
    <rPh sb="19" eb="21">
      <t>セイゾウ</t>
    </rPh>
    <rPh sb="21" eb="23">
      <t>バンゴウ</t>
    </rPh>
    <rPh sb="30" eb="32">
      <t>バアイ</t>
    </rPh>
    <rPh sb="34" eb="37">
      <t>セイゾウチュウ</t>
    </rPh>
    <rPh sb="40" eb="42">
      <t>フメイ</t>
    </rPh>
    <rPh sb="45" eb="47">
      <t>キニュウ</t>
    </rPh>
    <phoneticPr fontId="10"/>
  </si>
  <si>
    <t>製造中のため不明</t>
    <phoneticPr fontId="10"/>
  </si>
  <si>
    <t>600000-1392</t>
    <phoneticPr fontId="10"/>
  </si>
  <si>
    <t>HS-45552/RC8-HSA0-NNNPNI-NNN</t>
    <phoneticPr fontId="10"/>
  </si>
  <si>
    <t>ロボット型式、台数は必須です。不明な場合は購入ルートを通じて発行を依頼してください。</t>
    <rPh sb="4" eb="6">
      <t>カタシキ</t>
    </rPh>
    <rPh sb="7" eb="9">
      <t>ダイスウ</t>
    </rPh>
    <rPh sb="10" eb="12">
      <t>ヒッス</t>
    </rPh>
    <rPh sb="15" eb="17">
      <t>フメイ</t>
    </rPh>
    <rPh sb="18" eb="20">
      <t>バアイ</t>
    </rPh>
    <rPh sb="21" eb="23">
      <t>コウニュウ</t>
    </rPh>
    <rPh sb="27" eb="28">
      <t>ツウ</t>
    </rPh>
    <rPh sb="30" eb="32">
      <t>ハッコウ</t>
    </rPh>
    <rPh sb="33" eb="35">
      <t>イライ</t>
    </rPh>
    <phoneticPr fontId="10"/>
  </si>
  <si>
    <t>※2: 輸出先でのサービス向上のため、製造番号のご記入にご協力ください。</t>
    <rPh sb="4" eb="6">
      <t>ユシュツ</t>
    </rPh>
    <rPh sb="6" eb="7">
      <t>サキ</t>
    </rPh>
    <rPh sb="13" eb="15">
      <t>コウジョウ</t>
    </rPh>
    <rPh sb="25" eb="27">
      <t>キニュウ</t>
    </rPh>
    <rPh sb="29" eb="31">
      <t>キョウリョク</t>
    </rPh>
    <phoneticPr fontId="10"/>
  </si>
  <si>
    <t>　　台数が多くて書ききれない場合は下の行に入力するか
任意のフォーマットに入力してご提出ください。</t>
    <phoneticPr fontId="10"/>
  </si>
  <si>
    <t>製造番号は、製品ラベルに「Serial number」として記載されています。主に、「数字2ケタ＋アルファベット1ケタ＋数字3～4ケタ」で表示されています</t>
    <rPh sb="0" eb="2">
      <t>セイゾウ</t>
    </rPh>
    <rPh sb="2" eb="4">
      <t>バンゴウ</t>
    </rPh>
    <rPh sb="6" eb="8">
      <t>セイヒン</t>
    </rPh>
    <rPh sb="30" eb="32">
      <t>キサイ</t>
    </rPh>
    <rPh sb="39" eb="40">
      <t>オモ</t>
    </rPh>
    <rPh sb="43" eb="45">
      <t>スウジ</t>
    </rPh>
    <rPh sb="60" eb="62">
      <t>スウジ</t>
    </rPh>
    <rPh sb="69" eb="71">
      <t>ヒョウジ</t>
    </rPh>
    <phoneticPr fontId="10"/>
  </si>
  <si>
    <t>例） 2018年4月10日</t>
    <rPh sb="7" eb="8">
      <t>ネン</t>
    </rPh>
    <rPh sb="9" eb="10">
      <t>ガツ</t>
    </rPh>
    <rPh sb="12" eb="13">
      <t>ニチ</t>
    </rPh>
    <phoneticPr fontId="10"/>
  </si>
  <si>
    <t>例） 2018年3月30日</t>
    <rPh sb="7" eb="8">
      <t>ネン</t>
    </rPh>
    <rPh sb="9" eb="10">
      <t>ガツ</t>
    </rPh>
    <rPh sb="12" eb="13">
      <t>ニチ</t>
    </rPh>
    <phoneticPr fontId="10"/>
  </si>
  <si>
    <t>製造番号の記載場所の例</t>
    <rPh sb="0" eb="2">
      <t>セイゾウ</t>
    </rPh>
    <rPh sb="2" eb="4">
      <t>バンゴウ</t>
    </rPh>
    <rPh sb="5" eb="7">
      <t>キサイ</t>
    </rPh>
    <rPh sb="7" eb="9">
      <t>バショ</t>
    </rPh>
    <rPh sb="10" eb="11">
      <t>レイ</t>
    </rPh>
    <phoneticPr fontId="10"/>
  </si>
  <si>
    <t>ロボット土台部分の、平らな面にラベルが貼られています。そこに記載されている「Serial No.」をご確認ください。</t>
    <rPh sb="4" eb="6">
      <t>ドダイ</t>
    </rPh>
    <rPh sb="6" eb="8">
      <t>ブブン</t>
    </rPh>
    <rPh sb="10" eb="11">
      <t>タイ</t>
    </rPh>
    <rPh sb="13" eb="14">
      <t>メン</t>
    </rPh>
    <rPh sb="19" eb="20">
      <t>ハ</t>
    </rPh>
    <rPh sb="30" eb="32">
      <t>キサイ</t>
    </rPh>
    <rPh sb="51" eb="53">
      <t>カクニン</t>
    </rPh>
    <phoneticPr fontId="10"/>
  </si>
  <si>
    <t>上記の例では　「１２Ａ３４５」が製造番号です</t>
    <rPh sb="0" eb="2">
      <t>ジョウキ</t>
    </rPh>
    <rPh sb="3" eb="4">
      <t>レイ</t>
    </rPh>
    <rPh sb="16" eb="18">
      <t>セイゾウ</t>
    </rPh>
    <rPh sb="18" eb="20">
      <t>バンゴウ</t>
    </rPh>
    <phoneticPr fontId="10"/>
  </si>
  <si>
    <t>上記の例では　「１８Ａ９９９」が製造番号です</t>
    <rPh sb="0" eb="2">
      <t>ジョウキ</t>
    </rPh>
    <rPh sb="3" eb="4">
      <t>レイ</t>
    </rPh>
    <rPh sb="16" eb="18">
      <t>セイゾウ</t>
    </rPh>
    <rPh sb="18" eb="20">
      <t>バンゴウ</t>
    </rPh>
    <phoneticPr fontId="10"/>
  </si>
  <si>
    <t>製造番号は、製品ラベルに記載されています（数字2ケタ＋アルファベット1ケタ＋数字）</t>
    <rPh sb="0" eb="2">
      <t>セイゾウ</t>
    </rPh>
    <rPh sb="2" eb="4">
      <t>バンゴウ</t>
    </rPh>
    <rPh sb="6" eb="8">
      <t>セイヒン</t>
    </rPh>
    <rPh sb="12" eb="14">
      <t>キサイ</t>
    </rPh>
    <rPh sb="21" eb="23">
      <t>スウジ</t>
    </rPh>
    <rPh sb="38" eb="40">
      <t>スウジ</t>
    </rPh>
    <phoneticPr fontId="10"/>
  </si>
  <si>
    <t>参考【製造番号の記載場所の例】</t>
    <rPh sb="0" eb="2">
      <t>サンコウ</t>
    </rPh>
    <rPh sb="3" eb="5">
      <t>セイゾウ</t>
    </rPh>
    <rPh sb="5" eb="7">
      <t>バンゴウ</t>
    </rPh>
    <rPh sb="8" eb="10">
      <t>キサイ</t>
    </rPh>
    <rPh sb="10" eb="12">
      <t>バショ</t>
    </rPh>
    <rPh sb="13" eb="14">
      <t>レイ</t>
    </rPh>
    <phoneticPr fontId="10"/>
  </si>
  <si>
    <t>ロボットの[型式]、コントローラの[製造番号]は、ティーチペンダントの画面上からも確認できます。</t>
    <rPh sb="6" eb="8">
      <t>カタシキ</t>
    </rPh>
    <rPh sb="18" eb="20">
      <t>セイゾウ</t>
    </rPh>
    <rPh sb="20" eb="22">
      <t>バンゴウ</t>
    </rPh>
    <rPh sb="35" eb="37">
      <t>ガメン</t>
    </rPh>
    <rPh sb="37" eb="38">
      <t>ウエ</t>
    </rPh>
    <rPh sb="41" eb="43">
      <t>カクニン</t>
    </rPh>
    <phoneticPr fontId="10"/>
  </si>
  <si>
    <t>ロボットの製造番号</t>
    <rPh sb="5" eb="7">
      <t>セイゾウ</t>
    </rPh>
    <rPh sb="7" eb="9">
      <t>バンゴウ</t>
    </rPh>
    <phoneticPr fontId="10"/>
  </si>
  <si>
    <t>コントローラの製造番号</t>
    <rPh sb="7" eb="9">
      <t>セイゾウ</t>
    </rPh>
    <rPh sb="9" eb="11">
      <t>バンゴウ</t>
    </rPh>
    <phoneticPr fontId="10"/>
  </si>
  <si>
    <t>【参考】</t>
    <rPh sb="1" eb="3">
      <t>サンコウ</t>
    </rPh>
    <phoneticPr fontId="10"/>
  </si>
  <si>
    <t>詳細は、以下のデンソーウェーブのウェブサイトをご覧ください。　（ログインIDとパスワードが必要です）</t>
    <rPh sb="0" eb="2">
      <t>ショウサイ</t>
    </rPh>
    <rPh sb="4" eb="6">
      <t>イカ</t>
    </rPh>
    <rPh sb="24" eb="25">
      <t>ラン</t>
    </rPh>
    <rPh sb="45" eb="47">
      <t>ヒツヨウ</t>
    </rPh>
    <phoneticPr fontId="10"/>
  </si>
  <si>
    <t>ティーチペンダントの基本画面から、[F6 設定] - [F2 システム情報] - [一般 タブ]を押してください。</t>
    <rPh sb="10" eb="12">
      <t>キホン</t>
    </rPh>
    <rPh sb="12" eb="14">
      <t>ガメン</t>
    </rPh>
    <rPh sb="49" eb="50">
      <t>オ</t>
    </rPh>
    <phoneticPr fontId="10"/>
  </si>
  <si>
    <t>製造番号（必須）※2</t>
    <rPh sb="0" eb="2">
      <t>セイゾウ</t>
    </rPh>
    <rPh sb="2" eb="4">
      <t>バンゴウ</t>
    </rPh>
    <rPh sb="5" eb="7">
      <t>ヒッス</t>
    </rPh>
    <phoneticPr fontId="10"/>
  </si>
  <si>
    <t>コントローラ天面にラベルが貼られています。</t>
    <rPh sb="6" eb="7">
      <t>テン</t>
    </rPh>
    <rPh sb="7" eb="8">
      <t>メン</t>
    </rPh>
    <rPh sb="13" eb="14">
      <t>ハ</t>
    </rPh>
    <phoneticPr fontId="10"/>
  </si>
  <si>
    <t>1_</t>
    <phoneticPr fontId="10"/>
  </si>
  <si>
    <t>2_</t>
    <phoneticPr fontId="10"/>
  </si>
  <si>
    <t>４で始まる10桁品番の下の段に記載された、「数字2ケタ＋アルファベット1ケタ＋数字」が製造番号です。</t>
    <phoneticPr fontId="10"/>
  </si>
  <si>
    <t>https://www.fa-manuals.denso-wave.com/jp/usermanuals/001773/</t>
    <phoneticPr fontId="10"/>
  </si>
  <si>
    <t>韓国</t>
  </si>
  <si>
    <t>中国</t>
  </si>
  <si>
    <t>５．その他確認項目</t>
    <rPh sb="4" eb="5">
      <t>タ</t>
    </rPh>
    <rPh sb="5" eb="7">
      <t>カクニン</t>
    </rPh>
    <rPh sb="7" eb="9">
      <t>コウモク</t>
    </rPh>
    <phoneticPr fontId="22"/>
  </si>
  <si>
    <t>番号</t>
    <rPh sb="0" eb="2">
      <t>バンゴウ</t>
    </rPh>
    <phoneticPr fontId="22"/>
  </si>
  <si>
    <t>国名</t>
    <rPh sb="0" eb="1">
      <t>クニ</t>
    </rPh>
    <rPh sb="1" eb="2">
      <t>メイ</t>
    </rPh>
    <phoneticPr fontId="22"/>
  </si>
  <si>
    <t>英語</t>
    <rPh sb="0" eb="2">
      <t>エイゴ</t>
    </rPh>
    <phoneticPr fontId="22"/>
  </si>
  <si>
    <t>アメリカ</t>
  </si>
  <si>
    <t>United States</t>
  </si>
  <si>
    <t>イギリス</t>
  </si>
  <si>
    <t>United Kingdom</t>
  </si>
  <si>
    <t>イスラエル</t>
  </si>
  <si>
    <t>Israel</t>
  </si>
  <si>
    <t>イタリア</t>
  </si>
  <si>
    <t>Italy</t>
  </si>
  <si>
    <t>インド</t>
  </si>
  <si>
    <t>India</t>
  </si>
  <si>
    <t>インドネシア</t>
  </si>
  <si>
    <t>Indonesia</t>
  </si>
  <si>
    <t>オーストラリア</t>
  </si>
  <si>
    <t>Australia</t>
  </si>
  <si>
    <t>カナダ</t>
  </si>
  <si>
    <t>Canada</t>
  </si>
  <si>
    <t>South Korea</t>
  </si>
  <si>
    <t>シンガポール</t>
  </si>
  <si>
    <t>Singapore</t>
  </si>
  <si>
    <t>スイス</t>
  </si>
  <si>
    <t>Switzerland</t>
  </si>
  <si>
    <t>スペイン</t>
  </si>
  <si>
    <t>Spain</t>
  </si>
  <si>
    <t>スロバキア</t>
  </si>
  <si>
    <t>Slovakia</t>
  </si>
  <si>
    <t>タイ</t>
  </si>
  <si>
    <t>Thailand</t>
  </si>
  <si>
    <t>台湾</t>
  </si>
  <si>
    <t>Taiwan</t>
  </si>
  <si>
    <t>チェコ</t>
  </si>
  <si>
    <t>Czech Republic</t>
  </si>
  <si>
    <t>ドイツ</t>
  </si>
  <si>
    <t>Germany</t>
  </si>
  <si>
    <t>トルコ</t>
  </si>
  <si>
    <t>Turkey</t>
  </si>
  <si>
    <t>日本</t>
  </si>
  <si>
    <t>Japan</t>
  </si>
  <si>
    <t>ノルウェー</t>
  </si>
  <si>
    <t>Norway</t>
  </si>
  <si>
    <t>パキスタン</t>
  </si>
  <si>
    <t>Pakistan</t>
  </si>
  <si>
    <t>ハンガリー</t>
  </si>
  <si>
    <t>Hungary</t>
  </si>
  <si>
    <t>フィリピン</t>
  </si>
  <si>
    <t>Philippines</t>
  </si>
  <si>
    <t>ブラジル</t>
  </si>
  <si>
    <t>Brazil</t>
  </si>
  <si>
    <t>フランス</t>
  </si>
  <si>
    <t>France</t>
  </si>
  <si>
    <t>ベトナム</t>
  </si>
  <si>
    <t>Vietnam</t>
  </si>
  <si>
    <t>ポーランド</t>
  </si>
  <si>
    <t>Poland</t>
  </si>
  <si>
    <t>ポルトガル</t>
  </si>
  <si>
    <t>Portugal</t>
  </si>
  <si>
    <t>マレーシア</t>
  </si>
  <si>
    <t>Malaysia</t>
  </si>
  <si>
    <t>南アフリカ</t>
  </si>
  <si>
    <t>South Africa</t>
  </si>
  <si>
    <t>メキシコ</t>
  </si>
  <si>
    <t>Mexico</t>
  </si>
  <si>
    <t>ロシア</t>
  </si>
  <si>
    <t>Russian Federation</t>
  </si>
  <si>
    <t>ＵＡＥ</t>
  </si>
  <si>
    <t>United Arab Emirates</t>
  </si>
  <si>
    <t>アルゼンチン</t>
  </si>
  <si>
    <t>Argentina</t>
  </si>
  <si>
    <t>オランダ</t>
  </si>
  <si>
    <t>The Netherlands</t>
  </si>
  <si>
    <t>カンボジア</t>
  </si>
  <si>
    <t>Cambodia</t>
  </si>
  <si>
    <t>サウジアラビア</t>
  </si>
  <si>
    <t>Saudi Arabia</t>
  </si>
  <si>
    <t>スウェーデン</t>
  </si>
  <si>
    <t>Sweden</t>
  </si>
  <si>
    <t>ベルギー</t>
  </si>
  <si>
    <t>Belgium</t>
  </si>
  <si>
    <t>モロッコ</t>
  </si>
  <si>
    <t>Morocco</t>
  </si>
  <si>
    <t>フィンランド</t>
  </si>
  <si>
    <t>Finland</t>
  </si>
  <si>
    <t>オーストリア</t>
  </si>
  <si>
    <t>Austria</t>
  </si>
  <si>
    <t>バーレーン</t>
  </si>
  <si>
    <t>Bahrain</t>
  </si>
  <si>
    <t>バングラデシュ</t>
  </si>
  <si>
    <t>Bangladesh</t>
  </si>
  <si>
    <t>ベラルーシ</t>
  </si>
  <si>
    <t>Belarus</t>
  </si>
  <si>
    <t>ブルガリア</t>
  </si>
  <si>
    <t>Bulgaria</t>
  </si>
  <si>
    <t>カメルーン</t>
  </si>
  <si>
    <t>Cameroon</t>
  </si>
  <si>
    <t>チリ</t>
  </si>
  <si>
    <t>Chile</t>
  </si>
  <si>
    <t>コロンビア</t>
  </si>
  <si>
    <t>Colombia</t>
  </si>
  <si>
    <t>コスタリカ</t>
  </si>
  <si>
    <t>Costa Rica</t>
  </si>
  <si>
    <t>クロアチア</t>
  </si>
  <si>
    <t>Croatia</t>
  </si>
  <si>
    <t>キューバ</t>
  </si>
  <si>
    <t>Cuba</t>
  </si>
  <si>
    <t>デンマーク</t>
  </si>
  <si>
    <t>Denmark</t>
  </si>
  <si>
    <t>エジプト</t>
  </si>
  <si>
    <t>Egypt</t>
  </si>
  <si>
    <t>ギリシャ</t>
  </si>
  <si>
    <t>Greece</t>
  </si>
  <si>
    <t>ケニア</t>
  </si>
  <si>
    <t>Kenya</t>
  </si>
  <si>
    <t>クウェート</t>
  </si>
  <si>
    <t>Kuwait</t>
  </si>
  <si>
    <t>ラオス</t>
  </si>
  <si>
    <t>Lao People's Democratic Republic</t>
  </si>
  <si>
    <t>リトアニア</t>
  </si>
  <si>
    <t>Lithuania</t>
  </si>
  <si>
    <t>ニュージーランド</t>
  </si>
  <si>
    <t>New Zealand</t>
  </si>
  <si>
    <t>オマーン</t>
  </si>
  <si>
    <t>Oman</t>
  </si>
  <si>
    <t>ペルー</t>
  </si>
  <si>
    <t>Peru</t>
  </si>
  <si>
    <t>プエルトリコ</t>
  </si>
  <si>
    <t>Puerto Rico</t>
  </si>
  <si>
    <t>ルーマニア</t>
  </si>
  <si>
    <t>Romania</t>
  </si>
  <si>
    <t>スリランカ</t>
  </si>
  <si>
    <t>Sri Lanka</t>
  </si>
  <si>
    <t>ウクライナ</t>
  </si>
  <si>
    <t>Ukraine</t>
  </si>
  <si>
    <t>ベネズエラ</t>
  </si>
  <si>
    <t>Venezuela</t>
  </si>
  <si>
    <t>カタール</t>
  </si>
  <si>
    <t>Qatar</t>
  </si>
  <si>
    <t>それ以外（右のセルに入力ください）</t>
    <rPh sb="2" eb="4">
      <t>イガイ</t>
    </rPh>
    <rPh sb="5" eb="6">
      <t>ミギ</t>
    </rPh>
    <rPh sb="10" eb="12">
      <t>ニュウリョク</t>
    </rPh>
    <phoneticPr fontId="10"/>
  </si>
  <si>
    <t>【デンソーウェーブ FA・ロボット事業部 営業部】 　　</t>
    <rPh sb="17" eb="19">
      <t>ジギョウ</t>
    </rPh>
    <rPh sb="19" eb="20">
      <t>ブ</t>
    </rPh>
    <rPh sb="21" eb="23">
      <t>エイギョウ</t>
    </rPh>
    <rPh sb="23" eb="24">
      <t>ブ</t>
    </rPh>
    <phoneticPr fontId="10"/>
  </si>
  <si>
    <t>該非判定書に加えて、日本からの輸出および現地での輸入に必要な書類を発行いたします。下記以外に必要書類がある場合は、必要理由を添えて依頼時にご連絡ください。</t>
    <rPh sb="0" eb="2">
      <t>ガイヒ</t>
    </rPh>
    <rPh sb="2" eb="4">
      <t>ハンテイ</t>
    </rPh>
    <rPh sb="4" eb="5">
      <t>ショ</t>
    </rPh>
    <rPh sb="6" eb="7">
      <t>クワ</t>
    </rPh>
    <rPh sb="10" eb="12">
      <t>ニホン</t>
    </rPh>
    <rPh sb="15" eb="17">
      <t>ユシュツ</t>
    </rPh>
    <rPh sb="20" eb="22">
      <t>ゲンチ</t>
    </rPh>
    <rPh sb="24" eb="26">
      <t>ユニュウ</t>
    </rPh>
    <rPh sb="27" eb="29">
      <t>ヒツヨウ</t>
    </rPh>
    <rPh sb="30" eb="32">
      <t>ショルイ</t>
    </rPh>
    <rPh sb="33" eb="35">
      <t>ハッコウ</t>
    </rPh>
    <phoneticPr fontId="10"/>
  </si>
  <si>
    <t>なお、依頼製品がロボット・コントローラの場合、書類発行には製造番号が必要ですので、「②依頼情報」に記入をお願いいたします。</t>
    <rPh sb="3" eb="5">
      <t>イライ</t>
    </rPh>
    <rPh sb="5" eb="7">
      <t>セイヒン</t>
    </rPh>
    <rPh sb="20" eb="22">
      <t>バアイ</t>
    </rPh>
    <rPh sb="23" eb="25">
      <t>ショルイ</t>
    </rPh>
    <rPh sb="25" eb="27">
      <t>ハッコウ</t>
    </rPh>
    <rPh sb="29" eb="31">
      <t>セイゾウ</t>
    </rPh>
    <rPh sb="31" eb="33">
      <t>バンゴウ</t>
    </rPh>
    <rPh sb="34" eb="36">
      <t>ヒツヨウ</t>
    </rPh>
    <rPh sb="43" eb="45">
      <t>イライ</t>
    </rPh>
    <rPh sb="45" eb="47">
      <t>ジョウホウ</t>
    </rPh>
    <rPh sb="49" eb="51">
      <t>キニュウ</t>
    </rPh>
    <rPh sb="53" eb="54">
      <t>ネガ</t>
    </rPh>
    <phoneticPr fontId="10"/>
  </si>
  <si>
    <t>リチウム金属電池の輸出</t>
    <rPh sb="4" eb="6">
      <t>キンゾク</t>
    </rPh>
    <rPh sb="6" eb="8">
      <t>デンチ</t>
    </rPh>
    <rPh sb="9" eb="11">
      <t>ユシュツ</t>
    </rPh>
    <phoneticPr fontId="10"/>
  </si>
  <si>
    <t>中国向けの輸出  （※2016年7月1日以降に製造されたロボット・コントローラのみ）</t>
    <rPh sb="0" eb="2">
      <t>チュウゴク</t>
    </rPh>
    <rPh sb="2" eb="3">
      <t>ム</t>
    </rPh>
    <rPh sb="5" eb="7">
      <t>ユシュツ</t>
    </rPh>
    <phoneticPr fontId="10"/>
  </si>
  <si>
    <t>中国RoHS含有情報シート</t>
    <phoneticPr fontId="10"/>
  </si>
  <si>
    <t>対象品目</t>
    <rPh sb="0" eb="2">
      <t>タイショウ</t>
    </rPh>
    <rPh sb="2" eb="4">
      <t>ヒンモク</t>
    </rPh>
    <phoneticPr fontId="10"/>
  </si>
  <si>
    <t>付属書類</t>
    <rPh sb="0" eb="2">
      <t>フゾク</t>
    </rPh>
    <rPh sb="2" eb="4">
      <t>ショルイ</t>
    </rPh>
    <phoneticPr fontId="10"/>
  </si>
  <si>
    <t>ＥＵ向けの輸出    （※安全規格適合のロボット・コントローラのみ）</t>
    <rPh sb="2" eb="3">
      <t>ム</t>
    </rPh>
    <rPh sb="5" eb="7">
      <t>ユシュツ</t>
    </rPh>
    <rPh sb="13" eb="15">
      <t>アンゼン</t>
    </rPh>
    <phoneticPr fontId="10"/>
  </si>
  <si>
    <t>再輸出の可能性　※２</t>
    <rPh sb="0" eb="3">
      <t>サイユシュツ</t>
    </rPh>
    <rPh sb="4" eb="7">
      <t>カノウセイ</t>
    </rPh>
    <phoneticPr fontId="22"/>
  </si>
  <si>
    <t>輸出国※１</t>
    <rPh sb="0" eb="2">
      <t>ユシュツ</t>
    </rPh>
    <rPh sb="2" eb="3">
      <t>コク</t>
    </rPh>
    <phoneticPr fontId="22"/>
  </si>
  <si>
    <t>※３．発行には約１０日かかります。製品によってはそれ以上必要な場合もございますので、ご了承ください。</t>
    <phoneticPr fontId="10"/>
  </si>
  <si>
    <t>※２．輸出先の「輸出国」から更に他国への輸出予定の確認です。</t>
    <phoneticPr fontId="10"/>
  </si>
  <si>
    <t>CE適合宣言書 又は CE製造者適合宣言書</t>
    <rPh sb="8" eb="9">
      <t>マタ</t>
    </rPh>
    <rPh sb="13" eb="16">
      <t>セイゾウシャ</t>
    </rPh>
    <rPh sb="16" eb="18">
      <t>テキゴウ</t>
    </rPh>
    <rPh sb="18" eb="21">
      <t>センゲンショ</t>
    </rPh>
    <phoneticPr fontId="10"/>
  </si>
  <si>
    <t>輸出予定日</t>
    <phoneticPr fontId="22"/>
  </si>
  <si>
    <t>希望納期　※３</t>
    <phoneticPr fontId="10"/>
  </si>
  <si>
    <t>【該非判定書の付属書類】</t>
    <rPh sb="1" eb="3">
      <t>ガイヒ</t>
    </rPh>
    <rPh sb="3" eb="5">
      <t>ハンテイ</t>
    </rPh>
    <rPh sb="5" eb="6">
      <t>ショ</t>
    </rPh>
    <rPh sb="7" eb="9">
      <t>フゾク</t>
    </rPh>
    <rPh sb="9" eb="11">
      <t>ショルイ</t>
    </rPh>
    <phoneticPr fontId="22"/>
  </si>
  <si>
    <t>識別番号</t>
    <rPh sb="0" eb="2">
      <t>シキベツ</t>
    </rPh>
    <rPh sb="2" eb="4">
      <t>バンゴウ</t>
    </rPh>
    <phoneticPr fontId="10"/>
  </si>
  <si>
    <t>改定日</t>
    <rPh sb="0" eb="2">
      <t>カイテイ</t>
    </rPh>
    <rPh sb="2" eb="3">
      <t>ビ</t>
    </rPh>
    <phoneticPr fontId="10"/>
  </si>
  <si>
    <t>内容</t>
    <rPh sb="0" eb="2">
      <t>ナイヨウ</t>
    </rPh>
    <phoneticPr fontId="10"/>
  </si>
  <si>
    <t>例） アメリカ、輸出予定なし</t>
    <rPh sb="8" eb="10">
      <t>ユシュツ</t>
    </rPh>
    <rPh sb="10" eb="12">
      <t>ヨテイ</t>
    </rPh>
    <phoneticPr fontId="10"/>
  </si>
  <si>
    <t>輸出予定なし（社内管理用）</t>
    <rPh sb="0" eb="2">
      <t>ユシュツ</t>
    </rPh>
    <rPh sb="2" eb="4">
      <t>ヨテイ</t>
    </rPh>
    <phoneticPr fontId="10"/>
  </si>
  <si>
    <t>※１．社内管理、購入検討などの目的で、輸出予定がない場合は、「輸出予定なし（社内管理用）」を選択ください。</t>
    <rPh sb="3" eb="5">
      <t>シャナイ</t>
    </rPh>
    <rPh sb="5" eb="7">
      <t>カンリ</t>
    </rPh>
    <rPh sb="8" eb="10">
      <t>コウニュウ</t>
    </rPh>
    <rPh sb="10" eb="12">
      <t>ケントウ</t>
    </rPh>
    <rPh sb="15" eb="17">
      <t>モクテキ</t>
    </rPh>
    <rPh sb="19" eb="21">
      <t>ユシュツ</t>
    </rPh>
    <rPh sb="21" eb="23">
      <t>ヨテイ</t>
    </rPh>
    <rPh sb="26" eb="28">
      <t>バアイ</t>
    </rPh>
    <rPh sb="31" eb="33">
      <t>ユシュツ</t>
    </rPh>
    <rPh sb="33" eb="35">
      <t>ヨテイ</t>
    </rPh>
    <rPh sb="38" eb="40">
      <t>シャナイ</t>
    </rPh>
    <rPh sb="40" eb="43">
      <t>カンリヨウ</t>
    </rPh>
    <rPh sb="46" eb="48">
      <t>センタク</t>
    </rPh>
    <phoneticPr fontId="10"/>
  </si>
  <si>
    <t>01C21</t>
    <phoneticPr fontId="10"/>
  </si>
  <si>
    <t>　(1) シート[①輸出者 輸出先情報]利用目的を削除
　(2) シート[①輸出者 輸出先情報]の「輸出国」に"輸出予定なし（社内管理用）"を追加
　　　社内管理用などで実際の輸出予定がない場合はこちらを選択ください
　(3) シート[①輸出者 輸出先情報]から規格に関する質問事項を削除
　　　中国KC/中国RoHS：
　　　　今までは対象品かどうかお客様に確認いただいていましたが、
　　　　製造No.があればこちらで判断出来るため、今後の確認は不要とします。
　　　　（今までは非対象品と対象品の過渡期だったので、
　　　　　確認を頂いていましたが、対象品が大多数を占めてきた為）
　(4) 改定履歴を新設</t>
    <rPh sb="304" eb="306">
      <t>カイテイ</t>
    </rPh>
    <rPh sb="306" eb="308">
      <t>リレキ</t>
    </rPh>
    <rPh sb="309" eb="311">
      <t>シンセツ</t>
    </rPh>
    <phoneticPr fontId="10"/>
  </si>
  <si>
    <t>化学物質（グリース等）の輸出</t>
    <rPh sb="0" eb="2">
      <t>カガク</t>
    </rPh>
    <rPh sb="2" eb="4">
      <t>ブッシツ</t>
    </rPh>
    <rPh sb="9" eb="10">
      <t>ナド</t>
    </rPh>
    <rPh sb="12" eb="14">
      <t>ユシュツ</t>
    </rPh>
    <phoneticPr fontId="10"/>
  </si>
  <si>
    <t>[東北営業所] jp_10087_tohokuexpt@denso-wave.com　</t>
    <rPh sb="1" eb="3">
      <t>トウホク</t>
    </rPh>
    <rPh sb="3" eb="6">
      <t>エイギョウショ</t>
    </rPh>
    <phoneticPr fontId="10"/>
  </si>
  <si>
    <t>[東日本営業室] jp_10087_tokyoexpt@denso-wave.com　</t>
    <phoneticPr fontId="10"/>
  </si>
  <si>
    <t>[中部営業室] jp_10087_chubuexpt@denso-wave.com</t>
    <phoneticPr fontId="10"/>
  </si>
  <si>
    <t>[西日本営業室] jp_10087_osakaexpt@denso-wave.com</t>
    <phoneticPr fontId="10"/>
  </si>
  <si>
    <t>[広島営業所]jp_10087_hiroshimaexpt@denso-wave.com</t>
    <phoneticPr fontId="10"/>
  </si>
  <si>
    <t>[福岡営業所] jp_10087_fukuokaexpt@denso-wave.com　　　</t>
    <phoneticPr fontId="10"/>
  </si>
  <si>
    <t>■ロボットセット（ロボット、コントローラ）</t>
    <phoneticPr fontId="10"/>
  </si>
  <si>
    <t>SDS（安全データシート）、国連勧告テスト証明書</t>
    <rPh sb="4" eb="6">
      <t>アンゼン</t>
    </rPh>
    <phoneticPr fontId="10"/>
  </si>
  <si>
    <t>SDS（安全データシート）</t>
    <rPh sb="4" eb="6">
      <t>アンゼン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</si>
</sst>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9"/>
      <name val="ＭＳ Ｐゴシック"/>
      <family val="3"/>
      <charset val="128"/>
    </font>
    <font>
      <sz val="8"/>
      <name val="ＭＳ Ｐゴシック"/>
      <family val="3"/>
      <charset val="128"/>
    </font>
    <font>
      <b/>
      <sz val="14"/>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sz val="11"/>
      <color rgb="FF3333FF"/>
      <name val="ＭＳ Ｐゴシック"/>
      <family val="3"/>
      <charset val="128"/>
    </font>
    <font>
      <b/>
      <sz val="11"/>
      <color rgb="FF3333FF"/>
      <name val="ＭＳ Ｐゴシック"/>
      <family val="3"/>
      <charset val="128"/>
    </font>
    <font>
      <sz val="6"/>
      <name val="ＭＳ Ｐゴシック"/>
      <family val="2"/>
      <charset val="128"/>
      <scheme val="minor"/>
    </font>
    <font>
      <sz val="10"/>
      <color theme="1"/>
      <name val="ＭＳ Ｐゴシック"/>
      <family val="2"/>
      <charset val="128"/>
      <scheme val="minor"/>
    </font>
    <font>
      <b/>
      <sz val="11"/>
      <color theme="1"/>
      <name val="ＭＳ Ｐゴシック"/>
      <family val="3"/>
      <charset val="128"/>
      <scheme val="minor"/>
    </font>
    <font>
      <b/>
      <sz val="10"/>
      <color theme="1"/>
      <name val="ＭＳ Ｐゴシック"/>
      <family val="3"/>
      <charset val="128"/>
      <scheme val="minor"/>
    </font>
    <font>
      <sz val="10"/>
      <color theme="1"/>
      <name val="ＭＳ Ｐゴシック"/>
      <family val="3"/>
      <charset val="128"/>
      <scheme val="minor"/>
    </font>
    <font>
      <sz val="8"/>
      <color theme="1" tint="0.34998626667073579"/>
      <name val="ＭＳ Ｐゴシック"/>
      <family val="3"/>
      <charset val="128"/>
    </font>
    <font>
      <b/>
      <sz val="12"/>
      <color rgb="FFFF0000"/>
      <name val="ＭＳ Ｐゴシック"/>
      <family val="3"/>
      <charset val="128"/>
    </font>
    <font>
      <sz val="8"/>
      <color theme="1"/>
      <name val="ＭＳ Ｐゴシック"/>
      <family val="3"/>
      <charset val="128"/>
      <scheme val="minor"/>
    </font>
    <font>
      <b/>
      <sz val="8"/>
      <color rgb="FF3333FF"/>
      <name val="ＭＳ Ｐゴシック"/>
      <family val="3"/>
      <charset val="128"/>
    </font>
    <font>
      <sz val="7"/>
      <color theme="1" tint="0.34998626667073579"/>
      <name val="ＭＳ Ｐゴシック"/>
      <family val="3"/>
      <charset val="128"/>
    </font>
    <font>
      <b/>
      <sz val="18"/>
      <name val="ＭＳ Ｐゴシック"/>
      <family val="3"/>
      <charset val="128"/>
    </font>
    <font>
      <b/>
      <sz val="9"/>
      <color rgb="FF3333FF"/>
      <name val="ＭＳ Ｐゴシック"/>
      <family val="3"/>
      <charset val="128"/>
    </font>
    <font>
      <b/>
      <sz val="12"/>
      <name val="ＭＳ Ｐゴシック"/>
      <family val="3"/>
      <charset val="128"/>
    </font>
    <font>
      <u/>
      <sz val="11"/>
      <color theme="10"/>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b/>
      <sz val="12"/>
      <color rgb="FF3333FF"/>
      <name val="ＭＳ Ｐゴシック"/>
      <family val="3"/>
      <charset val="128"/>
    </font>
    <font>
      <sz val="11"/>
      <color theme="1" tint="0.249977111117893"/>
      <name val="ＭＳ Ｐゴシック"/>
      <family val="3"/>
      <charset val="128"/>
      <scheme val="major"/>
    </font>
    <font>
      <b/>
      <u/>
      <sz val="11"/>
      <color theme="10"/>
      <name val="ＭＳ Ｐゴシック"/>
      <family val="3"/>
      <charset val="128"/>
    </font>
    <font>
      <b/>
      <sz val="12"/>
      <color indexed="81"/>
      <name val="ＭＳ Ｐゴシック"/>
      <family val="3"/>
      <charset val="128"/>
    </font>
    <font>
      <b/>
      <sz val="16"/>
      <name val="ＭＳ Ｐゴシック"/>
      <family val="3"/>
      <charset val="128"/>
    </font>
    <font>
      <u/>
      <sz val="20"/>
      <color theme="10"/>
      <name val="ＭＳ Ｐゴシック"/>
      <family val="3"/>
      <charset val="128"/>
    </font>
    <font>
      <b/>
      <sz val="22"/>
      <name val="ＭＳ Ｐゴシック"/>
      <family val="3"/>
      <charset val="128"/>
    </font>
    <font>
      <sz val="18"/>
      <name val="ＭＳ Ｐゴシック"/>
      <family val="3"/>
      <charset val="128"/>
    </font>
    <font>
      <b/>
      <sz val="28"/>
      <color theme="0"/>
      <name val="ＭＳ Ｐゴシック"/>
      <family val="3"/>
      <charset val="128"/>
    </font>
    <font>
      <sz val="11"/>
      <name val="明朝"/>
      <family val="1"/>
      <charset val="128"/>
    </font>
    <font>
      <sz val="11"/>
      <color theme="1"/>
      <name val="ＭＳ Ｐゴシック"/>
      <family val="3"/>
      <charset val="128"/>
      <scheme val="minor"/>
    </font>
    <font>
      <u/>
      <sz val="11"/>
      <color theme="10"/>
      <name val="ＭＳ Ｐゴシック"/>
      <family val="2"/>
      <charset val="128"/>
      <scheme val="minor"/>
    </font>
    <font>
      <sz val="22"/>
      <name val="HGS創英角ｺﾞｼｯｸUB"/>
      <family val="3"/>
      <charset val="128"/>
    </font>
    <font>
      <sz val="10.5"/>
      <color theme="1"/>
      <name val="ＭＳ Ｐゴシック"/>
      <family val="2"/>
      <charset val="128"/>
      <scheme val="minor"/>
    </font>
    <font>
      <sz val="10.5"/>
      <color theme="1"/>
      <name val="ＭＳ Ｐゴシック"/>
      <family val="3"/>
      <charset val="128"/>
      <scheme val="minor"/>
    </font>
    <font>
      <sz val="14"/>
      <name val="HGS創英角ｺﾞｼｯｸUB"/>
      <family val="3"/>
      <charset val="128"/>
    </font>
    <font>
      <sz val="9"/>
      <color theme="0"/>
      <name val="ＭＳ Ｐゴシック"/>
      <family val="3"/>
      <charset val="128"/>
    </font>
    <font>
      <sz val="9"/>
      <color rgb="FFFFFF00"/>
      <name val="ＭＳ Ｐゴシック"/>
      <family val="3"/>
      <charset val="128"/>
    </font>
    <font>
      <sz val="10"/>
      <color rgb="FFFFFF00"/>
      <name val="ＭＳ Ｐゴシック"/>
      <family val="3"/>
      <charset val="128"/>
    </font>
    <font>
      <sz val="9"/>
      <color rgb="FFFFFFCC"/>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66FFFF"/>
        <bgColor indexed="64"/>
      </patternFill>
    </fill>
    <fill>
      <patternFill patternType="solid">
        <fgColor theme="8" tint="0.79998168889431442"/>
        <bgColor indexed="64"/>
      </patternFill>
    </fill>
    <fill>
      <patternFill patternType="solid">
        <fgColor theme="3" tint="-0.499984740745262"/>
        <bgColor indexed="64"/>
      </patternFill>
    </fill>
    <fill>
      <patternFill patternType="solid">
        <fgColor theme="0"/>
        <bgColor indexed="64"/>
      </patternFill>
    </fill>
    <fill>
      <patternFill patternType="solid">
        <fgColor theme="0" tint="-4.9989318521683403E-2"/>
        <bgColor indexed="64"/>
      </patternFill>
    </fill>
  </fills>
  <borders count="26">
    <border>
      <left/>
      <right/>
      <top/>
      <bottom/>
      <diagonal/>
    </border>
    <border>
      <left style="dashed">
        <color indexed="64"/>
      </left>
      <right/>
      <top style="dashed">
        <color indexed="64"/>
      </top>
      <bottom/>
      <diagonal/>
    </border>
    <border>
      <left/>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theme="0" tint="-0.249977111117893"/>
      </bottom>
      <diagonal/>
    </border>
    <border>
      <left/>
      <right/>
      <top style="thin">
        <color theme="1" tint="0.499984740745262"/>
      </top>
      <bottom/>
      <diagonal/>
    </border>
    <border>
      <left/>
      <right/>
      <top/>
      <bottom style="thin">
        <color theme="0" tint="-0.499984740745262"/>
      </bottom>
      <diagonal/>
    </border>
    <border>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style="medium">
        <color theme="0" tint="-0.499984740745262"/>
      </top>
      <bottom/>
      <diagonal/>
    </border>
    <border>
      <left style="thin">
        <color theme="0" tint="-0.499984740745262"/>
      </left>
      <right style="thin">
        <color theme="0" tint="-0.499984740745262"/>
      </right>
      <top style="thin">
        <color theme="0" tint="-0.499984740745262"/>
      </top>
      <bottom/>
      <diagonal/>
    </border>
    <border>
      <left/>
      <right style="dotted">
        <color indexed="64"/>
      </right>
      <top style="dashed">
        <color indexed="64"/>
      </top>
      <bottom/>
      <diagonal/>
    </border>
    <border>
      <left/>
      <right style="dotted">
        <color indexed="64"/>
      </right>
      <top/>
      <bottom/>
      <diagonal/>
    </border>
    <border>
      <left/>
      <right style="dotted">
        <color indexed="64"/>
      </right>
      <top/>
      <bottom style="dashed">
        <color indexed="64"/>
      </bottom>
      <diagonal/>
    </border>
    <border>
      <left style="thin">
        <color theme="0" tint="-0.499984740745262"/>
      </left>
      <right/>
      <top style="thin">
        <color theme="0" tint="-0.499984740745262"/>
      </top>
      <bottom/>
      <diagonal/>
    </border>
    <border>
      <left/>
      <right/>
      <top style="thin">
        <color theme="0" tint="-0.499984740745262"/>
      </top>
      <bottom style="thin">
        <color theme="0" tint="-0.499984740745262"/>
      </bottom>
      <diagonal/>
    </border>
    <border>
      <left/>
      <right style="thin">
        <color indexed="64"/>
      </right>
      <top style="thin">
        <color indexed="64"/>
      </top>
      <bottom style="thin">
        <color indexed="64"/>
      </bottom>
      <diagonal/>
    </border>
  </borders>
  <cellStyleXfs count="28">
    <xf numFmtId="0" fontId="0" fillId="0" borderId="0">
      <alignment vertical="center"/>
    </xf>
    <xf numFmtId="0" fontId="8" fillId="0" borderId="0">
      <alignment vertical="center"/>
    </xf>
    <xf numFmtId="0" fontId="7" fillId="0" borderId="0">
      <alignment vertical="center"/>
    </xf>
    <xf numFmtId="0" fontId="35" fillId="0" borderId="0" applyNumberForma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47" fillId="0" borderId="0"/>
    <xf numFmtId="0" fontId="47" fillId="0" borderId="0"/>
    <xf numFmtId="9" fontId="9" fillId="0" borderId="0" applyFont="0" applyFill="0" applyBorder="0" applyAlignment="0" applyProtection="0">
      <alignment vertical="center"/>
    </xf>
    <xf numFmtId="38" fontId="47" fillId="0" borderId="0" applyFont="0" applyFill="0" applyBorder="0" applyAlignment="0" applyProtection="0"/>
    <xf numFmtId="38" fontId="9" fillId="0" borderId="0" applyFont="0" applyFill="0" applyBorder="0" applyAlignment="0" applyProtection="0">
      <alignment vertical="center"/>
    </xf>
    <xf numFmtId="0" fontId="9" fillId="0" borderId="0">
      <alignment vertical="center"/>
    </xf>
    <xf numFmtId="0" fontId="5" fillId="0" borderId="0">
      <alignment vertical="center"/>
    </xf>
    <xf numFmtId="0" fontId="35" fillId="0" borderId="0" applyNumberForma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48" fillId="0" borderId="0">
      <alignment vertical="center"/>
    </xf>
    <xf numFmtId="0" fontId="49" fillId="0" borderId="0" applyNumberFormat="0" applyFill="0" applyBorder="0" applyAlignment="0" applyProtection="0">
      <alignment vertical="center"/>
    </xf>
    <xf numFmtId="0" fontId="5" fillId="0" borderId="0">
      <alignment vertical="center"/>
    </xf>
    <xf numFmtId="0" fontId="5" fillId="0" borderId="0">
      <alignment vertical="center"/>
    </xf>
  </cellStyleXfs>
  <cellXfs count="259">
    <xf numFmtId="0" fontId="0" fillId="0" borderId="0" xfId="0">
      <alignment vertical="center"/>
    </xf>
    <xf numFmtId="0" fontId="19" fillId="0" borderId="0" xfId="0" applyFont="1" applyProtection="1">
      <alignment vertical="center"/>
    </xf>
    <xf numFmtId="0" fontId="16" fillId="0" borderId="0" xfId="0" applyFont="1" applyProtection="1">
      <alignment vertical="center"/>
    </xf>
    <xf numFmtId="0" fontId="21" fillId="0" borderId="0" xfId="0" applyFont="1" applyProtection="1">
      <alignment vertical="center"/>
    </xf>
    <xf numFmtId="0" fontId="14" fillId="2" borderId="4" xfId="0" applyFont="1" applyFill="1" applyBorder="1" applyProtection="1">
      <alignment vertical="center"/>
    </xf>
    <xf numFmtId="0" fontId="14" fillId="0" borderId="5" xfId="0" applyFont="1" applyBorder="1" applyProtection="1">
      <alignment vertical="center"/>
    </xf>
    <xf numFmtId="0" fontId="9" fillId="0" borderId="0" xfId="0" applyFont="1" applyFill="1" applyProtection="1">
      <alignment vertical="center"/>
    </xf>
    <xf numFmtId="0" fontId="9" fillId="0" borderId="0" xfId="0" applyFont="1" applyFill="1" applyBorder="1" applyAlignment="1" applyProtection="1">
      <alignment vertical="center" wrapText="1"/>
    </xf>
    <xf numFmtId="0" fontId="15"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0" fontId="9" fillId="0" borderId="0" xfId="0" applyFont="1" applyFill="1" applyBorder="1" applyProtection="1">
      <alignment vertical="center"/>
    </xf>
    <xf numFmtId="0" fontId="15" fillId="0" borderId="0" xfId="0" applyNumberFormat="1" applyFont="1" applyFill="1" applyBorder="1" applyAlignment="1" applyProtection="1">
      <alignment horizontal="right" vertical="center"/>
    </xf>
    <xf numFmtId="0" fontId="9" fillId="2" borderId="0" xfId="0" applyNumberFormat="1" applyFont="1" applyFill="1" applyProtection="1">
      <alignment vertical="center"/>
    </xf>
    <xf numFmtId="0" fontId="15" fillId="2" borderId="0" xfId="0" applyNumberFormat="1" applyFont="1" applyFill="1" applyProtection="1">
      <alignment vertical="center"/>
    </xf>
    <xf numFmtId="0" fontId="8" fillId="0" borderId="0" xfId="1">
      <alignment vertical="center"/>
    </xf>
    <xf numFmtId="0" fontId="8" fillId="3" borderId="9" xfId="1" applyFill="1" applyBorder="1">
      <alignment vertical="center"/>
    </xf>
    <xf numFmtId="0" fontId="8" fillId="0" borderId="9" xfId="1" applyBorder="1">
      <alignment vertical="center"/>
    </xf>
    <xf numFmtId="0" fontId="8" fillId="0" borderId="9" xfId="1" applyBorder="1">
      <alignment vertical="center"/>
    </xf>
    <xf numFmtId="0" fontId="13" fillId="0" borderId="0" xfId="0" applyFont="1" applyFill="1" applyAlignment="1" applyProtection="1"/>
    <xf numFmtId="0" fontId="15" fillId="0" borderId="0" xfId="0" applyNumberFormat="1" applyFont="1" applyFill="1" applyAlignment="1" applyProtection="1">
      <alignment horizontal="right" vertical="center"/>
    </xf>
    <xf numFmtId="0" fontId="15"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vertical="center" wrapText="1"/>
    </xf>
    <xf numFmtId="0" fontId="0" fillId="0" borderId="0" xfId="0" applyFont="1" applyFill="1" applyBorder="1" applyAlignment="1" applyProtection="1">
      <alignment vertical="center"/>
    </xf>
    <xf numFmtId="0" fontId="21" fillId="0" borderId="0" xfId="0" applyFont="1" applyFill="1" applyProtection="1">
      <alignment vertical="center"/>
    </xf>
    <xf numFmtId="0" fontId="15" fillId="0" borderId="8" xfId="0" applyNumberFormat="1" applyFont="1" applyFill="1" applyBorder="1" applyAlignment="1" applyProtection="1">
      <alignment vertical="center" wrapText="1"/>
    </xf>
    <xf numFmtId="0" fontId="15" fillId="0" borderId="0" xfId="0" applyFont="1" applyFill="1" applyBorder="1" applyAlignment="1" applyProtection="1">
      <alignment vertical="center" wrapText="1"/>
    </xf>
    <xf numFmtId="0" fontId="15" fillId="0" borderId="10" xfId="0" applyNumberFormat="1" applyFont="1" applyFill="1" applyBorder="1" applyAlignment="1" applyProtection="1">
      <alignment vertical="center" wrapText="1"/>
    </xf>
    <xf numFmtId="0" fontId="15" fillId="0" borderId="11" xfId="0" applyNumberFormat="1" applyFont="1" applyFill="1" applyBorder="1" applyAlignment="1" applyProtection="1">
      <alignment vertical="center" wrapText="1"/>
    </xf>
    <xf numFmtId="0" fontId="15" fillId="0" borderId="12" xfId="0" applyNumberFormat="1" applyFont="1" applyFill="1" applyBorder="1" applyAlignment="1" applyProtection="1">
      <alignment vertical="center" wrapText="1"/>
    </xf>
    <xf numFmtId="0" fontId="15" fillId="0" borderId="13" xfId="0" applyNumberFormat="1" applyFont="1" applyFill="1" applyBorder="1" applyAlignment="1" applyProtection="1">
      <alignment vertical="center" wrapText="1"/>
    </xf>
    <xf numFmtId="0" fontId="11" fillId="2" borderId="0" xfId="0" applyFont="1" applyFill="1" applyBorder="1" applyProtection="1">
      <alignment vertical="center"/>
    </xf>
    <xf numFmtId="0" fontId="14" fillId="2" borderId="5" xfId="0" applyFont="1" applyFill="1" applyBorder="1" applyProtection="1">
      <alignment vertical="center"/>
    </xf>
    <xf numFmtId="0" fontId="14" fillId="0" borderId="12" xfId="0" applyNumberFormat="1" applyFont="1" applyFill="1" applyBorder="1" applyProtection="1">
      <alignment vertical="center"/>
    </xf>
    <xf numFmtId="0" fontId="27" fillId="0" borderId="12" xfId="0" applyNumberFormat="1" applyFont="1" applyFill="1" applyBorder="1" applyAlignment="1" applyProtection="1">
      <alignment horizontal="left" vertical="center" wrapText="1" indent="1"/>
    </xf>
    <xf numFmtId="0" fontId="0" fillId="0" borderId="13" xfId="0" applyFont="1" applyFill="1" applyBorder="1" applyAlignment="1" applyProtection="1">
      <alignment horizontal="center" vertical="center"/>
    </xf>
    <xf numFmtId="0" fontId="0" fillId="0" borderId="13" xfId="0" applyFont="1" applyFill="1" applyBorder="1" applyAlignment="1" applyProtection="1">
      <alignment vertical="center"/>
    </xf>
    <xf numFmtId="0" fontId="9" fillId="0" borderId="13"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wrapText="1" indent="1"/>
    </xf>
    <xf numFmtId="0" fontId="28" fillId="0" borderId="0" xfId="0" applyNumberFormat="1" applyFont="1" applyFill="1" applyBorder="1" applyAlignment="1" applyProtection="1">
      <alignment horizontal="center" vertical="center" wrapText="1"/>
    </xf>
    <xf numFmtId="0" fontId="0" fillId="0" borderId="12" xfId="0" applyFont="1" applyFill="1" applyBorder="1" applyAlignment="1" applyProtection="1">
      <alignment vertical="center"/>
    </xf>
    <xf numFmtId="0" fontId="0" fillId="0" borderId="0" xfId="0" applyFont="1" applyFill="1" applyProtection="1">
      <alignment vertical="center"/>
    </xf>
    <xf numFmtId="0" fontId="12" fillId="0" borderId="12" xfId="0" applyFont="1" applyFill="1" applyBorder="1" applyAlignment="1" applyProtection="1">
      <alignment vertical="center"/>
    </xf>
    <xf numFmtId="0" fontId="12" fillId="0" borderId="0" xfId="0" applyFont="1" applyFill="1" applyBorder="1" applyAlignment="1" applyProtection="1">
      <alignment horizontal="center" vertical="center"/>
    </xf>
    <xf numFmtId="0" fontId="30" fillId="0" borderId="0" xfId="0" applyFont="1" applyFill="1" applyProtection="1">
      <alignment vertical="center"/>
    </xf>
    <xf numFmtId="0" fontId="12" fillId="0" borderId="0" xfId="0" applyFont="1" applyFill="1" applyProtection="1">
      <alignment vertical="center"/>
    </xf>
    <xf numFmtId="0" fontId="31" fillId="0" borderId="0" xfId="0" applyNumberFormat="1" applyFont="1" applyFill="1" applyBorder="1" applyAlignment="1" applyProtection="1">
      <alignment horizontal="left" vertical="center" wrapText="1" indent="1"/>
    </xf>
    <xf numFmtId="0" fontId="31" fillId="0" borderId="10" xfId="0" applyNumberFormat="1" applyFont="1" applyFill="1" applyBorder="1" applyAlignment="1" applyProtection="1">
      <alignment horizontal="left" vertical="center" wrapText="1" indent="1"/>
    </xf>
    <xf numFmtId="0" fontId="31" fillId="0" borderId="12" xfId="0" applyNumberFormat="1" applyFont="1" applyFill="1" applyBorder="1" applyAlignment="1" applyProtection="1">
      <alignment horizontal="left" vertical="center" wrapText="1" indent="1"/>
    </xf>
    <xf numFmtId="0" fontId="0" fillId="0" borderId="14" xfId="0" applyBorder="1">
      <alignment vertical="center"/>
    </xf>
    <xf numFmtId="0" fontId="32" fillId="0" borderId="0" xfId="0" applyFont="1" applyAlignment="1" applyProtection="1">
      <alignment vertical="center"/>
    </xf>
    <xf numFmtId="0" fontId="21" fillId="0" borderId="0" xfId="0" applyFont="1" applyBorder="1" applyProtection="1">
      <alignment vertical="center"/>
    </xf>
    <xf numFmtId="0" fontId="0" fillId="2" borderId="14" xfId="0" applyFont="1" applyFill="1" applyBorder="1" applyAlignment="1" applyProtection="1">
      <alignment vertical="center"/>
      <protection locked="0"/>
    </xf>
    <xf numFmtId="0" fontId="0" fillId="2" borderId="14" xfId="0" applyFont="1" applyFill="1" applyBorder="1" applyAlignment="1" applyProtection="1">
      <alignment horizontal="left" vertical="center"/>
      <protection locked="0"/>
    </xf>
    <xf numFmtId="0" fontId="9" fillId="2" borderId="14" xfId="0" applyFont="1" applyFill="1" applyBorder="1" applyAlignment="1" applyProtection="1">
      <alignment horizontal="left" vertical="center"/>
      <protection locked="0"/>
    </xf>
    <xf numFmtId="0" fontId="16" fillId="0" borderId="0" xfId="0" applyFont="1" applyBorder="1" applyProtection="1">
      <alignment vertical="center"/>
    </xf>
    <xf numFmtId="0" fontId="20" fillId="3" borderId="14" xfId="0" applyFont="1" applyFill="1" applyBorder="1" applyAlignment="1" applyProtection="1">
      <alignment horizontal="center" vertical="center"/>
    </xf>
    <xf numFmtId="0" fontId="15" fillId="0" borderId="0" xfId="0" applyFont="1" applyProtection="1">
      <alignment vertical="center"/>
    </xf>
    <xf numFmtId="0" fontId="15" fillId="0" borderId="0" xfId="0" applyFont="1" applyFill="1" applyProtection="1">
      <alignment vertical="center"/>
    </xf>
    <xf numFmtId="0" fontId="9" fillId="0" borderId="0" xfId="0" applyFont="1" applyBorder="1" applyProtection="1">
      <alignment vertical="center"/>
    </xf>
    <xf numFmtId="0" fontId="9" fillId="0" borderId="0" xfId="0" applyFont="1" applyProtection="1">
      <alignment vertical="center"/>
    </xf>
    <xf numFmtId="0" fontId="9" fillId="0" borderId="1" xfId="0" applyFont="1" applyBorder="1" applyProtection="1">
      <alignment vertical="center"/>
    </xf>
    <xf numFmtId="0" fontId="9" fillId="0" borderId="2" xfId="0" applyFont="1" applyBorder="1" applyProtection="1">
      <alignment vertical="center"/>
    </xf>
    <xf numFmtId="0" fontId="9" fillId="2" borderId="0" xfId="0" applyFont="1" applyFill="1" applyProtection="1">
      <alignment vertical="center"/>
    </xf>
    <xf numFmtId="0" fontId="9" fillId="0" borderId="3" xfId="0" applyFont="1" applyBorder="1" applyProtection="1">
      <alignment vertical="center"/>
    </xf>
    <xf numFmtId="0" fontId="11" fillId="2" borderId="3" xfId="0" applyFont="1" applyFill="1" applyBorder="1" applyProtection="1">
      <alignment vertical="center"/>
    </xf>
    <xf numFmtId="0" fontId="12" fillId="0" borderId="0" xfId="0" applyFont="1" applyBorder="1" applyProtection="1">
      <alignment vertical="center"/>
    </xf>
    <xf numFmtId="0" fontId="14" fillId="2" borderId="0" xfId="0" applyFont="1" applyFill="1" applyProtection="1">
      <alignment vertical="center"/>
    </xf>
    <xf numFmtId="0" fontId="9" fillId="0" borderId="0" xfId="0" applyFont="1" applyBorder="1" applyAlignment="1" applyProtection="1">
      <alignment horizontal="center"/>
    </xf>
    <xf numFmtId="0" fontId="9" fillId="0" borderId="0" xfId="0" applyFont="1" applyBorder="1" applyAlignment="1" applyProtection="1">
      <alignment horizontal="center" vertical="center"/>
    </xf>
    <xf numFmtId="0" fontId="16" fillId="2" borderId="0" xfId="0" applyFont="1" applyFill="1" applyBorder="1" applyAlignment="1" applyProtection="1">
      <alignment vertical="center"/>
    </xf>
    <xf numFmtId="0" fontId="9" fillId="2" borderId="0" xfId="0" applyFont="1" applyFill="1" applyBorder="1" applyProtection="1">
      <alignment vertical="center"/>
    </xf>
    <xf numFmtId="0" fontId="15" fillId="0" borderId="0" xfId="0" applyFont="1" applyAlignment="1" applyProtection="1">
      <alignment horizontal="right"/>
    </xf>
    <xf numFmtId="0" fontId="17" fillId="2" borderId="0" xfId="0" applyFont="1" applyFill="1" applyBorder="1" applyAlignment="1" applyProtection="1">
      <alignment horizontal="left"/>
    </xf>
    <xf numFmtId="0" fontId="18" fillId="2" borderId="0" xfId="0" applyFont="1" applyFill="1" applyBorder="1" applyAlignment="1" applyProtection="1">
      <alignment horizontal="left"/>
    </xf>
    <xf numFmtId="0" fontId="15" fillId="0" borderId="0" xfId="0" applyFont="1" applyFill="1" applyBorder="1" applyAlignment="1" applyProtection="1">
      <alignment horizontal="center" vertical="center"/>
    </xf>
    <xf numFmtId="0" fontId="33" fillId="0" borderId="0" xfId="0" applyFont="1" applyFill="1" applyProtection="1">
      <alignment vertical="center"/>
    </xf>
    <xf numFmtId="0" fontId="15" fillId="0" borderId="0" xfId="0" applyFont="1" applyBorder="1" applyAlignment="1" applyProtection="1">
      <alignment horizontal="center" vertical="center"/>
    </xf>
    <xf numFmtId="0" fontId="33" fillId="0" borderId="0" xfId="0" applyFont="1" applyProtection="1">
      <alignment vertical="center"/>
    </xf>
    <xf numFmtId="0" fontId="32" fillId="0" borderId="18" xfId="0" applyFont="1" applyBorder="1" applyAlignment="1" applyProtection="1">
      <alignment vertical="center"/>
    </xf>
    <xf numFmtId="0" fontId="12" fillId="0" borderId="0" xfId="0" applyFont="1" applyAlignment="1" applyProtection="1">
      <alignment vertical="center"/>
    </xf>
    <xf numFmtId="0" fontId="0" fillId="2" borderId="0" xfId="0" applyFont="1" applyFill="1" applyBorder="1" applyProtection="1">
      <alignment vertical="center"/>
    </xf>
    <xf numFmtId="0" fontId="23" fillId="3" borderId="0" xfId="1" applyFont="1" applyFill="1" applyBorder="1" applyProtection="1">
      <alignment vertical="center"/>
    </xf>
    <xf numFmtId="0" fontId="8" fillId="0" borderId="0" xfId="1" applyFill="1" applyBorder="1" applyProtection="1">
      <alignment vertical="center"/>
    </xf>
    <xf numFmtId="0" fontId="26" fillId="3" borderId="0" xfId="1" applyFont="1" applyFill="1" applyBorder="1" applyProtection="1">
      <alignment vertical="center"/>
    </xf>
    <xf numFmtId="0" fontId="26" fillId="3" borderId="11" xfId="1" applyFont="1" applyFill="1" applyBorder="1" applyProtection="1">
      <alignment vertical="center"/>
    </xf>
    <xf numFmtId="0" fontId="8" fillId="0" borderId="11" xfId="1" applyFill="1" applyBorder="1" applyProtection="1">
      <alignment vertical="center"/>
    </xf>
    <xf numFmtId="0" fontId="26" fillId="3" borderId="10" xfId="1" applyFont="1" applyFill="1" applyBorder="1" applyProtection="1">
      <alignment vertical="center"/>
    </xf>
    <xf numFmtId="0" fontId="8" fillId="0" borderId="10" xfId="1" applyFill="1" applyBorder="1" applyProtection="1">
      <alignment vertical="center"/>
    </xf>
    <xf numFmtId="0" fontId="8" fillId="3" borderId="0" xfId="1" applyFill="1" applyBorder="1" applyProtection="1">
      <alignment vertical="center"/>
    </xf>
    <xf numFmtId="0" fontId="26" fillId="3" borderId="13" xfId="1" applyFont="1" applyFill="1" applyBorder="1" applyProtection="1">
      <alignment vertical="center"/>
    </xf>
    <xf numFmtId="0" fontId="8" fillId="0" borderId="13" xfId="1" applyFill="1" applyBorder="1" applyProtection="1">
      <alignment vertical="center"/>
    </xf>
    <xf numFmtId="0" fontId="26" fillId="3" borderId="12" xfId="1" applyFont="1" applyFill="1" applyBorder="1" applyProtection="1">
      <alignment vertical="center"/>
    </xf>
    <xf numFmtId="0" fontId="8" fillId="0" borderId="12" xfId="1" applyFill="1" applyBorder="1" applyProtection="1">
      <alignment vertical="center"/>
    </xf>
    <xf numFmtId="0" fontId="25" fillId="0" borderId="0" xfId="1" applyFont="1" applyFill="1" applyBorder="1" applyProtection="1">
      <alignment vertical="center"/>
    </xf>
    <xf numFmtId="0" fontId="9" fillId="0" borderId="0" xfId="0" applyFont="1" applyFill="1" applyBorder="1" applyAlignment="1" applyProtection="1">
      <alignment vertical="center"/>
    </xf>
    <xf numFmtId="0" fontId="24" fillId="3" borderId="0" xfId="1" applyFont="1" applyFill="1" applyBorder="1" applyAlignment="1" applyProtection="1">
      <alignment horizontal="left" vertical="center" indent="1"/>
    </xf>
    <xf numFmtId="0" fontId="25" fillId="3" borderId="12" xfId="1" applyFont="1" applyFill="1" applyBorder="1" applyProtection="1">
      <alignment vertical="center"/>
    </xf>
    <xf numFmtId="0" fontId="8" fillId="3" borderId="8" xfId="1" applyFill="1" applyBorder="1" applyProtection="1">
      <alignment vertical="center"/>
    </xf>
    <xf numFmtId="0" fontId="8" fillId="0" borderId="8" xfId="1" applyFill="1" applyBorder="1" applyProtection="1">
      <alignment vertical="center"/>
    </xf>
    <xf numFmtId="0" fontId="23" fillId="3" borderId="12" xfId="1" applyFont="1" applyFill="1" applyBorder="1" applyProtection="1">
      <alignment vertical="center"/>
    </xf>
    <xf numFmtId="0" fontId="23" fillId="3" borderId="13" xfId="1" applyFont="1" applyFill="1" applyBorder="1" applyProtection="1">
      <alignment vertical="center"/>
    </xf>
    <xf numFmtId="0" fontId="0" fillId="0" borderId="12" xfId="0" applyFont="1" applyFill="1" applyBorder="1" applyAlignment="1" applyProtection="1">
      <alignment horizontal="left" vertical="center"/>
    </xf>
    <xf numFmtId="0" fontId="0" fillId="0" borderId="13" xfId="0" applyFont="1" applyFill="1" applyBorder="1" applyAlignment="1" applyProtection="1">
      <alignment horizontal="left" vertical="center"/>
    </xf>
    <xf numFmtId="0" fontId="29" fillId="3" borderId="12" xfId="1" applyFont="1" applyFill="1" applyBorder="1" applyProtection="1">
      <alignment vertical="center"/>
    </xf>
    <xf numFmtId="0" fontId="29" fillId="0" borderId="12" xfId="1" applyFont="1" applyFill="1" applyBorder="1" applyProtection="1">
      <alignment vertical="center"/>
    </xf>
    <xf numFmtId="0" fontId="12" fillId="0" borderId="0" xfId="0" applyFont="1" applyFill="1" applyBorder="1" applyAlignment="1" applyProtection="1">
      <alignment horizontal="left" vertical="center"/>
    </xf>
    <xf numFmtId="0" fontId="15" fillId="0" borderId="0" xfId="0" quotePrefix="1" applyFont="1" applyFill="1" applyBorder="1" applyAlignment="1" applyProtection="1">
      <alignment vertical="center"/>
    </xf>
    <xf numFmtId="0" fontId="12" fillId="0" borderId="12" xfId="0" quotePrefix="1" applyFont="1" applyFill="1" applyBorder="1" applyAlignment="1" applyProtection="1">
      <alignment vertical="center"/>
    </xf>
    <xf numFmtId="0" fontId="34" fillId="2" borderId="0" xfId="0" applyFont="1" applyFill="1" applyBorder="1" applyAlignment="1" applyProtection="1">
      <alignment vertical="center"/>
    </xf>
    <xf numFmtId="0" fontId="34" fillId="2" borderId="0" xfId="0" applyFont="1" applyFill="1" applyBorder="1" applyAlignment="1" applyProtection="1">
      <alignment horizontal="left"/>
    </xf>
    <xf numFmtId="0" fontId="16" fillId="0" borderId="0" xfId="0" applyFont="1" applyFill="1" applyBorder="1" applyAlignment="1" applyProtection="1">
      <alignment vertical="center"/>
    </xf>
    <xf numFmtId="0" fontId="14" fillId="0" borderId="0" xfId="0" applyFont="1" applyFill="1" applyBorder="1" applyProtection="1">
      <alignment vertical="center"/>
    </xf>
    <xf numFmtId="0" fontId="9" fillId="0" borderId="20" xfId="0" applyFont="1" applyBorder="1" applyProtection="1">
      <alignment vertical="center"/>
    </xf>
    <xf numFmtId="0" fontId="9" fillId="0" borderId="21" xfId="0" applyFont="1" applyBorder="1" applyProtection="1">
      <alignment vertical="center"/>
    </xf>
    <xf numFmtId="0" fontId="14" fillId="0" borderId="22" xfId="0" applyFont="1" applyBorder="1" applyProtection="1">
      <alignment vertical="center"/>
    </xf>
    <xf numFmtId="0" fontId="36" fillId="5" borderId="7" xfId="1" applyFont="1" applyFill="1" applyBorder="1" applyProtection="1">
      <alignment vertical="center"/>
    </xf>
    <xf numFmtId="0" fontId="37" fillId="5" borderId="7" xfId="1" applyFont="1" applyFill="1" applyBorder="1" applyProtection="1">
      <alignment vertical="center"/>
    </xf>
    <xf numFmtId="0" fontId="17" fillId="5" borderId="7" xfId="0" applyNumberFormat="1" applyFont="1" applyFill="1" applyBorder="1" applyProtection="1">
      <alignment vertical="center"/>
    </xf>
    <xf numFmtId="0" fontId="34" fillId="5" borderId="7"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right" vertical="center"/>
    </xf>
    <xf numFmtId="0" fontId="17" fillId="2" borderId="0" xfId="0" applyFont="1" applyFill="1" applyProtection="1">
      <alignment vertical="center"/>
    </xf>
    <xf numFmtId="0" fontId="38" fillId="0" borderId="0" xfId="0" applyFont="1" applyProtection="1">
      <alignment vertical="center"/>
    </xf>
    <xf numFmtId="0" fontId="17" fillId="0" borderId="0" xfId="0" applyFont="1" applyProtection="1">
      <alignment vertical="center"/>
    </xf>
    <xf numFmtId="0" fontId="17" fillId="0" borderId="0" xfId="0" applyFont="1" applyBorder="1" applyAlignment="1" applyProtection="1">
      <alignment horizontal="center"/>
    </xf>
    <xf numFmtId="0" fontId="17" fillId="0" borderId="0" xfId="0" applyFont="1" applyFill="1" applyBorder="1" applyAlignment="1" applyProtection="1">
      <alignment vertical="center"/>
    </xf>
    <xf numFmtId="0" fontId="17" fillId="0" borderId="0" xfId="0" applyFont="1" applyFill="1" applyBorder="1" applyAlignment="1" applyProtection="1">
      <alignment vertical="center" wrapText="1"/>
    </xf>
    <xf numFmtId="0" fontId="17" fillId="0" borderId="0" xfId="0" applyFont="1" applyFill="1" applyBorder="1" applyAlignment="1" applyProtection="1">
      <alignment horizontal="left" vertical="center"/>
    </xf>
    <xf numFmtId="0" fontId="17" fillId="0" borderId="0" xfId="0" applyFont="1" applyBorder="1" applyAlignment="1" applyProtection="1">
      <alignment horizontal="center" vertical="center"/>
    </xf>
    <xf numFmtId="0" fontId="0" fillId="2" borderId="14" xfId="0" applyFont="1" applyFill="1" applyBorder="1" applyAlignment="1" applyProtection="1">
      <alignment vertical="center"/>
    </xf>
    <xf numFmtId="0" fontId="0" fillId="2" borderId="14" xfId="0" applyFont="1" applyFill="1" applyBorder="1" applyAlignment="1" applyProtection="1">
      <alignment vertical="center" wrapText="1"/>
    </xf>
    <xf numFmtId="0" fontId="9" fillId="2" borderId="14" xfId="0" applyFont="1" applyFill="1" applyBorder="1" applyAlignment="1" applyProtection="1">
      <alignment horizontal="left" vertical="center"/>
    </xf>
    <xf numFmtId="0" fontId="9" fillId="2" borderId="14" xfId="0" applyFont="1" applyFill="1" applyBorder="1" applyAlignment="1" applyProtection="1">
      <alignment vertical="center"/>
    </xf>
    <xf numFmtId="0" fontId="39" fillId="2" borderId="14" xfId="0" applyFont="1" applyFill="1" applyBorder="1" applyAlignment="1" applyProtection="1">
      <alignment horizontal="left" vertical="center"/>
      <protection locked="0"/>
    </xf>
    <xf numFmtId="0" fontId="39" fillId="2" borderId="14" xfId="0" applyFont="1" applyFill="1" applyBorder="1" applyAlignment="1" applyProtection="1">
      <alignment horizontal="left" vertical="center" wrapText="1"/>
      <protection locked="0"/>
    </xf>
    <xf numFmtId="0" fontId="39" fillId="0" borderId="14" xfId="0" applyFont="1" applyBorder="1" applyAlignment="1" applyProtection="1">
      <alignment horizontal="left" vertical="center"/>
      <protection locked="0"/>
    </xf>
    <xf numFmtId="0" fontId="39" fillId="2" borderId="14" xfId="0" applyNumberFormat="1" applyFont="1" applyFill="1" applyBorder="1" applyAlignment="1" applyProtection="1">
      <alignment horizontal="left" vertical="center"/>
      <protection locked="0"/>
    </xf>
    <xf numFmtId="0" fontId="0" fillId="5" borderId="15" xfId="0" applyFont="1" applyFill="1" applyBorder="1" applyAlignment="1" applyProtection="1">
      <alignment horizontal="center" vertical="center" wrapText="1"/>
    </xf>
    <xf numFmtId="0" fontId="9" fillId="5" borderId="19" xfId="0" applyFont="1" applyFill="1" applyBorder="1" applyAlignment="1" applyProtection="1">
      <alignment horizontal="center" vertical="center"/>
    </xf>
    <xf numFmtId="0" fontId="0" fillId="5" borderId="19" xfId="0" applyFont="1" applyFill="1" applyBorder="1" applyAlignment="1" applyProtection="1">
      <alignment horizontal="center" vertical="center" wrapText="1"/>
    </xf>
    <xf numFmtId="0" fontId="39" fillId="2" borderId="14" xfId="0" applyFont="1" applyFill="1" applyBorder="1" applyAlignment="1" applyProtection="1">
      <alignment horizontal="center" vertical="center"/>
      <protection locked="0"/>
    </xf>
    <xf numFmtId="0" fontId="16" fillId="5" borderId="14" xfId="0" applyFont="1" applyFill="1" applyBorder="1" applyAlignment="1" applyProtection="1">
      <alignment horizontal="center" vertical="center" wrapText="1"/>
    </xf>
    <xf numFmtId="0" fontId="39" fillId="2" borderId="14" xfId="0" applyFont="1" applyFill="1" applyBorder="1" applyAlignment="1" applyProtection="1">
      <alignment horizontal="left" vertical="center"/>
    </xf>
    <xf numFmtId="0" fontId="39" fillId="2" borderId="14" xfId="0" applyFont="1" applyFill="1" applyBorder="1" applyAlignment="1" applyProtection="1">
      <alignment horizontal="center" vertical="center"/>
    </xf>
    <xf numFmtId="0" fontId="39" fillId="0" borderId="14" xfId="0" applyFont="1" applyBorder="1" applyAlignment="1" applyProtection="1">
      <alignment horizontal="left" vertical="center"/>
    </xf>
    <xf numFmtId="0" fontId="7" fillId="3" borderId="14" xfId="2" applyFill="1" applyBorder="1" applyProtection="1">
      <alignment vertical="center"/>
    </xf>
    <xf numFmtId="0" fontId="39" fillId="2" borderId="14" xfId="0" applyNumberFormat="1" applyFont="1" applyFill="1" applyBorder="1" applyAlignment="1" applyProtection="1">
      <alignment horizontal="left" vertical="center"/>
    </xf>
    <xf numFmtId="0" fontId="9" fillId="2" borderId="0" xfId="0" applyFont="1" applyFill="1" applyBorder="1" applyAlignment="1" applyProtection="1">
      <alignment vertical="center"/>
    </xf>
    <xf numFmtId="0" fontId="9" fillId="2" borderId="0" xfId="0" applyFont="1" applyFill="1" applyBorder="1" applyAlignment="1" applyProtection="1">
      <alignment horizontal="left" vertical="center"/>
    </xf>
    <xf numFmtId="0" fontId="14" fillId="2" borderId="0" xfId="0" applyNumberFormat="1" applyFont="1" applyFill="1" applyBorder="1" applyAlignment="1" applyProtection="1">
      <alignment horizontal="left" vertical="center"/>
    </xf>
    <xf numFmtId="0" fontId="19" fillId="2" borderId="0" xfId="0" applyFont="1" applyFill="1" applyBorder="1" applyAlignment="1" applyProtection="1">
      <alignment horizontal="left" vertical="center"/>
    </xf>
    <xf numFmtId="0" fontId="14" fillId="2" borderId="3" xfId="0" applyFont="1" applyFill="1" applyBorder="1" applyProtection="1">
      <alignment vertical="center"/>
    </xf>
    <xf numFmtId="0" fontId="14" fillId="2" borderId="0" xfId="0" applyFont="1" applyFill="1" applyBorder="1" applyProtection="1">
      <alignment vertical="center"/>
    </xf>
    <xf numFmtId="0" fontId="14" fillId="0" borderId="0" xfId="0" applyFont="1" applyBorder="1" applyAlignment="1" applyProtection="1">
      <alignment horizontal="center" vertical="center"/>
    </xf>
    <xf numFmtId="0" fontId="14" fillId="0" borderId="21" xfId="0" applyFont="1" applyBorder="1" applyProtection="1">
      <alignment vertical="center"/>
    </xf>
    <xf numFmtId="0" fontId="24" fillId="4" borderId="17" xfId="1" applyFont="1" applyFill="1" applyBorder="1" applyAlignment="1" applyProtection="1">
      <alignment horizontal="center" vertical="center"/>
    </xf>
    <xf numFmtId="0" fontId="34" fillId="0" borderId="14" xfId="0" applyNumberFormat="1" applyFont="1" applyFill="1" applyBorder="1" applyAlignment="1" applyProtection="1">
      <alignment horizontal="left" vertical="center" wrapText="1"/>
      <protection locked="0"/>
    </xf>
    <xf numFmtId="0" fontId="24" fillId="0" borderId="14" xfId="1" applyFont="1" applyBorder="1" applyAlignment="1" applyProtection="1">
      <alignment horizontal="left" vertical="center"/>
      <protection locked="0"/>
    </xf>
    <xf numFmtId="0" fontId="34" fillId="0" borderId="14" xfId="0" applyFont="1" applyFill="1" applyBorder="1" applyAlignment="1" applyProtection="1">
      <alignment horizontal="left" vertical="center"/>
      <protection locked="0"/>
    </xf>
    <xf numFmtId="0" fontId="0" fillId="2" borderId="14" xfId="0" applyFont="1" applyFill="1" applyBorder="1" applyAlignment="1" applyProtection="1">
      <alignment horizontal="center" vertical="center"/>
    </xf>
    <xf numFmtId="0" fontId="17" fillId="2" borderId="0" xfId="0" applyNumberFormat="1" applyFont="1" applyFill="1" applyBorder="1" applyAlignment="1" applyProtection="1">
      <alignment vertical="center"/>
    </xf>
    <xf numFmtId="0" fontId="17" fillId="2" borderId="0" xfId="0" applyNumberFormat="1" applyFont="1" applyFill="1" applyBorder="1" applyAlignment="1" applyProtection="1">
      <alignment horizontal="left" vertical="center"/>
    </xf>
    <xf numFmtId="0" fontId="21" fillId="3" borderId="15" xfId="0" applyFont="1" applyFill="1" applyBorder="1" applyAlignment="1" applyProtection="1">
      <alignment vertical="center" wrapText="1"/>
    </xf>
    <xf numFmtId="0" fontId="17" fillId="2" borderId="0" xfId="0" applyNumberFormat="1" applyFont="1" applyFill="1" applyBorder="1" applyAlignment="1" applyProtection="1">
      <alignment horizontal="left" vertical="center" indent="1"/>
    </xf>
    <xf numFmtId="0" fontId="21" fillId="0" borderId="0" xfId="0" applyFont="1" applyFill="1" applyBorder="1" applyProtection="1">
      <alignment vertical="center"/>
    </xf>
    <xf numFmtId="0" fontId="14" fillId="2" borderId="0" xfId="0" applyFont="1" applyFill="1" applyAlignment="1" applyProtection="1">
      <alignment horizontal="left"/>
    </xf>
    <xf numFmtId="0" fontId="42" fillId="0" borderId="0" xfId="0" applyFont="1">
      <alignment vertical="center"/>
    </xf>
    <xf numFmtId="0" fontId="35" fillId="0" borderId="0" xfId="3" applyBorder="1" applyProtection="1">
      <alignment vertical="center"/>
    </xf>
    <xf numFmtId="0" fontId="43" fillId="0" borderId="0" xfId="3" applyFont="1">
      <alignment vertical="center"/>
    </xf>
    <xf numFmtId="0" fontId="32" fillId="0" borderId="0" xfId="0" applyFont="1">
      <alignment vertical="center"/>
    </xf>
    <xf numFmtId="0" fontId="44" fillId="0" borderId="0" xfId="0" applyFont="1">
      <alignment vertical="center"/>
    </xf>
    <xf numFmtId="0" fontId="45" fillId="0" borderId="0" xfId="0" applyFont="1">
      <alignment vertical="center"/>
    </xf>
    <xf numFmtId="0" fontId="44" fillId="0" borderId="0" xfId="0" applyFont="1" applyAlignment="1">
      <alignment horizontal="left" vertical="center" indent="1"/>
    </xf>
    <xf numFmtId="0" fontId="0" fillId="0" borderId="0" xfId="0" applyFont="1" applyFill="1" applyBorder="1" applyAlignment="1" applyProtection="1">
      <alignment horizontal="left" vertical="center"/>
    </xf>
    <xf numFmtId="0" fontId="9" fillId="0" borderId="0" xfId="0" applyFont="1" applyFill="1" applyBorder="1" applyAlignment="1" applyProtection="1">
      <alignment horizontal="left" vertical="center"/>
    </xf>
    <xf numFmtId="0" fontId="5" fillId="0" borderId="0" xfId="8">
      <alignment vertical="center"/>
    </xf>
    <xf numFmtId="0" fontId="5" fillId="0" borderId="0" xfId="8" applyFill="1">
      <alignment vertical="center"/>
    </xf>
    <xf numFmtId="0" fontId="15" fillId="0" borderId="0" xfId="0" applyNumberFormat="1" applyFont="1" applyFill="1" applyBorder="1" applyProtection="1">
      <alignment vertical="center"/>
    </xf>
    <xf numFmtId="0" fontId="0" fillId="0" borderId="0" xfId="0" applyFont="1" applyFill="1" applyBorder="1" applyAlignment="1" applyProtection="1">
      <alignment horizontal="left" vertical="center"/>
    </xf>
    <xf numFmtId="0" fontId="4" fillId="7" borderId="0" xfId="1" applyFont="1" applyFill="1" applyBorder="1" applyProtection="1">
      <alignment vertical="center"/>
    </xf>
    <xf numFmtId="0" fontId="8" fillId="7" borderId="0" xfId="1" applyFill="1" applyBorder="1" applyProtection="1">
      <alignment vertical="center"/>
    </xf>
    <xf numFmtId="0" fontId="8" fillId="7" borderId="8" xfId="1" applyFill="1" applyBorder="1" applyProtection="1">
      <alignment vertical="center"/>
    </xf>
    <xf numFmtId="0" fontId="52" fillId="7" borderId="9" xfId="1" applyFont="1" applyFill="1" applyBorder="1" applyProtection="1">
      <alignment vertical="center"/>
    </xf>
    <xf numFmtId="0" fontId="4" fillId="0" borderId="9" xfId="1" applyFont="1" applyFill="1" applyBorder="1" applyProtection="1">
      <alignment vertical="center"/>
    </xf>
    <xf numFmtId="0" fontId="15" fillId="0" borderId="9" xfId="0" applyNumberFormat="1" applyFont="1" applyFill="1" applyBorder="1" applyAlignment="1" applyProtection="1">
      <alignment vertical="center" wrapText="1"/>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6" xfId="1" applyFont="1" applyFill="1" applyBorder="1" applyAlignment="1" applyProtection="1">
      <alignment vertical="center"/>
    </xf>
    <xf numFmtId="0" fontId="4" fillId="0" borderId="25" xfId="1" applyFont="1" applyFill="1" applyBorder="1" applyAlignment="1" applyProtection="1">
      <alignment vertical="center"/>
    </xf>
    <xf numFmtId="0" fontId="51" fillId="7" borderId="6" xfId="1" applyFont="1" applyFill="1" applyBorder="1" applyAlignment="1" applyProtection="1">
      <alignment vertical="center"/>
    </xf>
    <xf numFmtId="0" fontId="51" fillId="7" borderId="7" xfId="1" applyFont="1" applyFill="1" applyBorder="1" applyAlignment="1" applyProtection="1">
      <alignment vertical="center"/>
    </xf>
    <xf numFmtId="0" fontId="52" fillId="7" borderId="6" xfId="1" applyFont="1" applyFill="1" applyBorder="1" applyAlignment="1" applyProtection="1">
      <alignment vertical="center"/>
    </xf>
    <xf numFmtId="0" fontId="52" fillId="7" borderId="7" xfId="1" applyFont="1" applyFill="1" applyBorder="1" applyAlignment="1" applyProtection="1">
      <alignment vertical="center"/>
    </xf>
    <xf numFmtId="0" fontId="51" fillId="7" borderId="25" xfId="1" applyFont="1" applyFill="1" applyBorder="1" applyAlignment="1" applyProtection="1">
      <alignment vertical="center"/>
    </xf>
    <xf numFmtId="0" fontId="52" fillId="7" borderId="25" xfId="1" applyFont="1" applyFill="1" applyBorder="1" applyAlignment="1" applyProtection="1">
      <alignment vertical="center"/>
    </xf>
    <xf numFmtId="0" fontId="0" fillId="0" borderId="0" xfId="0" applyBorder="1">
      <alignment vertical="center"/>
    </xf>
    <xf numFmtId="0" fontId="14" fillId="0" borderId="0" xfId="0" applyFont="1" applyBorder="1" applyAlignment="1" applyProtection="1">
      <alignment horizontal="left" vertical="center"/>
    </xf>
    <xf numFmtId="0" fontId="14" fillId="2" borderId="0" xfId="0" applyFont="1" applyFill="1" applyBorder="1" applyAlignment="1" applyProtection="1">
      <alignment horizontal="left" vertical="center"/>
    </xf>
    <xf numFmtId="176" fontId="53" fillId="0" borderId="14" xfId="0" applyNumberFormat="1" applyFont="1" applyFill="1" applyBorder="1" applyAlignment="1" applyProtection="1">
      <alignment horizontal="left" vertical="center"/>
      <protection locked="0"/>
    </xf>
    <xf numFmtId="0" fontId="54" fillId="0" borderId="0" xfId="0" applyNumberFormat="1" applyFont="1" applyFill="1" applyBorder="1" applyAlignment="1" applyProtection="1">
      <alignment horizontal="center" vertical="center"/>
    </xf>
    <xf numFmtId="0" fontId="55" fillId="0" borderId="0" xfId="0" applyNumberFormat="1" applyFont="1" applyFill="1" applyBorder="1" applyAlignment="1" applyProtection="1">
      <alignment horizontal="center" vertical="center"/>
    </xf>
    <xf numFmtId="0" fontId="55" fillId="0" borderId="11" xfId="0" applyNumberFormat="1" applyFont="1" applyFill="1" applyBorder="1" applyAlignment="1" applyProtection="1">
      <alignment horizontal="center" vertical="center" wrapText="1"/>
    </xf>
    <xf numFmtId="0" fontId="56" fillId="0" borderId="12" xfId="0" applyFont="1" applyFill="1" applyBorder="1" applyAlignment="1" applyProtection="1">
      <alignment vertical="center"/>
    </xf>
    <xf numFmtId="0" fontId="57" fillId="0" borderId="0" xfId="0" applyNumberFormat="1" applyFont="1" applyFill="1" applyBorder="1" applyAlignment="1" applyProtection="1">
      <alignment horizontal="center" vertical="center"/>
    </xf>
    <xf numFmtId="0" fontId="57" fillId="0" borderId="11" xfId="0" applyNumberFormat="1" applyFont="1" applyFill="1" applyBorder="1" applyAlignment="1" applyProtection="1">
      <alignment horizontal="center" vertical="center" wrapText="1"/>
    </xf>
    <xf numFmtId="0" fontId="57" fillId="0" borderId="10" xfId="0" applyNumberFormat="1" applyFont="1" applyFill="1" applyBorder="1" applyAlignment="1" applyProtection="1">
      <alignment horizontal="center" vertical="center"/>
    </xf>
    <xf numFmtId="0" fontId="57" fillId="0" borderId="13" xfId="0" applyNumberFormat="1" applyFont="1" applyFill="1" applyBorder="1" applyAlignment="1" applyProtection="1">
      <alignment horizontal="center" vertical="center" wrapText="1"/>
    </xf>
    <xf numFmtId="0" fontId="57" fillId="0" borderId="12" xfId="0" applyNumberFormat="1" applyFont="1" applyFill="1" applyBorder="1" applyAlignment="1" applyProtection="1">
      <alignment horizontal="center" vertical="center"/>
    </xf>
    <xf numFmtId="0" fontId="57" fillId="0" borderId="0" xfId="0" applyFont="1" applyAlignment="1" applyProtection="1">
      <alignment horizontal="center" vertical="center"/>
    </xf>
    <xf numFmtId="0" fontId="57" fillId="0" borderId="0" xfId="0" applyFont="1" applyFill="1" applyBorder="1" applyAlignment="1" applyProtection="1">
      <alignment horizontal="center" vertical="center"/>
    </xf>
    <xf numFmtId="0" fontId="57" fillId="0" borderId="12" xfId="0" applyFont="1" applyFill="1" applyBorder="1" applyAlignment="1" applyProtection="1">
      <alignment horizontal="center" vertical="center"/>
    </xf>
    <xf numFmtId="0" fontId="57" fillId="0" borderId="13" xfId="0" applyFont="1" applyFill="1" applyBorder="1" applyAlignment="1" applyProtection="1">
      <alignment horizontal="center" vertical="center"/>
    </xf>
    <xf numFmtId="0" fontId="57" fillId="0" borderId="0" xfId="0" applyNumberFormat="1" applyFont="1" applyFill="1" applyBorder="1" applyProtection="1">
      <alignment vertical="center"/>
    </xf>
    <xf numFmtId="0" fontId="29" fillId="0" borderId="0" xfId="1" applyFont="1" applyFill="1" applyBorder="1" applyProtection="1">
      <alignment vertical="center"/>
    </xf>
    <xf numFmtId="0" fontId="12" fillId="0" borderId="0" xfId="0" applyFont="1" applyFill="1" applyBorder="1" applyAlignment="1" applyProtection="1">
      <alignment vertical="center"/>
    </xf>
    <xf numFmtId="0" fontId="31" fillId="0" borderId="24" xfId="0" applyNumberFormat="1" applyFont="1" applyFill="1" applyBorder="1" applyAlignment="1" applyProtection="1">
      <alignment horizontal="left" vertical="center" wrapText="1" indent="1"/>
    </xf>
    <xf numFmtId="0" fontId="8" fillId="0" borderId="0" xfId="1" applyBorder="1">
      <alignment vertical="center"/>
    </xf>
    <xf numFmtId="0" fontId="26" fillId="7" borderId="12" xfId="1" quotePrefix="1" applyFont="1" applyFill="1" applyBorder="1" applyAlignment="1" applyProtection="1">
      <alignment vertical="center" wrapText="1"/>
    </xf>
    <xf numFmtId="0" fontId="8" fillId="0" borderId="12" xfId="1" quotePrefix="1" applyFill="1" applyBorder="1" applyAlignment="1" applyProtection="1">
      <alignment vertical="center" wrapText="1"/>
    </xf>
    <xf numFmtId="0" fontId="21" fillId="0" borderId="12" xfId="0" applyFont="1" applyFill="1" applyBorder="1" applyAlignment="1" applyProtection="1">
      <alignment horizontal="center" vertical="center"/>
    </xf>
    <xf numFmtId="0" fontId="2" fillId="0" borderId="0" xfId="8" applyFont="1">
      <alignment vertical="center"/>
    </xf>
    <xf numFmtId="14" fontId="0" fillId="0" borderId="0" xfId="0" applyNumberFormat="1">
      <alignment vertical="center"/>
    </xf>
    <xf numFmtId="0" fontId="0" fillId="0" borderId="0" xfId="0" applyAlignment="1">
      <alignment vertical="center" wrapText="1"/>
    </xf>
    <xf numFmtId="0" fontId="34" fillId="0" borderId="0" xfId="0" applyNumberFormat="1" applyFont="1" applyFill="1" applyBorder="1" applyAlignment="1" applyProtection="1">
      <alignment horizontal="left" vertical="center" wrapText="1"/>
    </xf>
    <xf numFmtId="176" fontId="50" fillId="0" borderId="0" xfId="0" applyNumberFormat="1" applyFont="1" applyFill="1" applyBorder="1" applyAlignment="1" applyProtection="1">
      <alignment horizontal="left" vertical="center"/>
    </xf>
    <xf numFmtId="0" fontId="51" fillId="8" borderId="6" xfId="1" applyFont="1" applyFill="1" applyBorder="1" applyAlignment="1" applyProtection="1">
      <alignment horizontal="center" vertical="center"/>
    </xf>
    <xf numFmtId="0" fontId="51" fillId="8" borderId="7" xfId="1" applyFont="1" applyFill="1" applyBorder="1" applyAlignment="1" applyProtection="1">
      <alignment horizontal="center" vertical="center"/>
    </xf>
    <xf numFmtId="0" fontId="51" fillId="8" borderId="25" xfId="1" applyFont="1" applyFill="1" applyBorder="1" applyAlignment="1" applyProtection="1">
      <alignment horizontal="center" vertical="center"/>
    </xf>
    <xf numFmtId="0" fontId="9" fillId="0" borderId="6" xfId="0" applyNumberFormat="1" applyFont="1" applyFill="1" applyBorder="1" applyAlignment="1" applyProtection="1">
      <alignment horizontal="left" vertical="center" wrapText="1"/>
    </xf>
    <xf numFmtId="0" fontId="9" fillId="0" borderId="25" xfId="0" applyNumberFormat="1" applyFont="1" applyFill="1" applyBorder="1" applyAlignment="1" applyProtection="1">
      <alignment horizontal="left" vertical="center" wrapText="1"/>
    </xf>
    <xf numFmtId="0" fontId="3" fillId="0" borderId="6" xfId="1" applyFont="1" applyFill="1" applyBorder="1" applyAlignment="1" applyProtection="1">
      <alignment horizontal="left" vertical="center"/>
    </xf>
    <xf numFmtId="0" fontId="3" fillId="0" borderId="25" xfId="1" applyFont="1" applyFill="1" applyBorder="1" applyAlignment="1" applyProtection="1">
      <alignment horizontal="left" vertical="center"/>
    </xf>
    <xf numFmtId="0" fontId="1" fillId="0" borderId="6" xfId="1" applyFont="1" applyFill="1" applyBorder="1" applyAlignment="1" applyProtection="1">
      <alignment horizontal="left" vertical="center"/>
    </xf>
    <xf numFmtId="0" fontId="3" fillId="8" borderId="6" xfId="1" applyFont="1" applyFill="1" applyBorder="1" applyAlignment="1" applyProtection="1">
      <alignment horizontal="center" vertical="center"/>
    </xf>
    <xf numFmtId="0" fontId="3" fillId="8" borderId="25" xfId="1" applyFont="1" applyFill="1" applyBorder="1" applyAlignment="1" applyProtection="1">
      <alignment horizontal="center" vertical="center"/>
    </xf>
    <xf numFmtId="0" fontId="28" fillId="0" borderId="15" xfId="0" applyNumberFormat="1" applyFont="1" applyFill="1" applyBorder="1" applyAlignment="1" applyProtection="1">
      <alignment horizontal="left" vertical="center" wrapText="1"/>
      <protection locked="0"/>
    </xf>
    <xf numFmtId="0" fontId="28" fillId="0" borderId="24" xfId="0" applyNumberFormat="1" applyFont="1" applyFill="1" applyBorder="1" applyAlignment="1" applyProtection="1">
      <alignment horizontal="left" vertical="center" wrapText="1"/>
      <protection locked="0"/>
    </xf>
    <xf numFmtId="0" fontId="28" fillId="0" borderId="16" xfId="0" applyNumberFormat="1" applyFont="1" applyFill="1" applyBorder="1" applyAlignment="1" applyProtection="1">
      <alignment horizontal="left" vertical="center" wrapText="1"/>
      <protection locked="0"/>
    </xf>
    <xf numFmtId="0" fontId="40" fillId="0" borderId="15" xfId="3" applyNumberFormat="1" applyFont="1" applyFill="1" applyBorder="1" applyAlignment="1" applyProtection="1">
      <alignment horizontal="left" vertical="center" wrapText="1"/>
      <protection locked="0"/>
    </xf>
    <xf numFmtId="0" fontId="40" fillId="0" borderId="24" xfId="3" applyNumberFormat="1" applyFont="1" applyFill="1" applyBorder="1" applyAlignment="1" applyProtection="1">
      <alignment horizontal="left" vertical="center" wrapText="1"/>
      <protection locked="0"/>
    </xf>
    <xf numFmtId="0" fontId="34" fillId="0" borderId="16" xfId="0" applyNumberFormat="1" applyFont="1" applyFill="1" applyBorder="1" applyAlignment="1" applyProtection="1">
      <alignment horizontal="left" vertical="center" wrapText="1"/>
      <protection locked="0"/>
    </xf>
    <xf numFmtId="0" fontId="34" fillId="0" borderId="15" xfId="0" applyNumberFormat="1" applyFont="1" applyFill="1" applyBorder="1" applyAlignment="1" applyProtection="1">
      <alignment horizontal="left" vertical="center" wrapText="1"/>
      <protection locked="0"/>
    </xf>
    <xf numFmtId="0" fontId="34" fillId="0" borderId="24" xfId="0" applyNumberFormat="1" applyFont="1" applyFill="1" applyBorder="1" applyAlignment="1" applyProtection="1">
      <alignment horizontal="left" vertical="center" wrapText="1"/>
      <protection locked="0"/>
    </xf>
    <xf numFmtId="0" fontId="0" fillId="0" borderId="0" xfId="0" applyFont="1" applyFill="1" applyBorder="1" applyAlignment="1" applyProtection="1">
      <alignment horizontal="left" vertical="center"/>
    </xf>
    <xf numFmtId="0" fontId="9" fillId="0" borderId="0" xfId="0" applyFont="1" applyFill="1" applyBorder="1" applyAlignment="1" applyProtection="1">
      <alignment horizontal="left" vertical="center"/>
    </xf>
    <xf numFmtId="0" fontId="32" fillId="0" borderId="0" xfId="0" applyFont="1" applyAlignment="1" applyProtection="1">
      <alignment horizontal="left" vertical="center"/>
    </xf>
    <xf numFmtId="0" fontId="0" fillId="2" borderId="15" xfId="0" applyFont="1" applyFill="1" applyBorder="1" applyAlignment="1" applyProtection="1">
      <alignment horizontal="left" vertical="center"/>
      <protection locked="0"/>
    </xf>
    <xf numFmtId="0" fontId="0" fillId="2" borderId="16" xfId="0" applyFont="1" applyFill="1" applyBorder="1" applyAlignment="1" applyProtection="1">
      <alignment horizontal="left" vertical="center"/>
      <protection locked="0"/>
    </xf>
    <xf numFmtId="0" fontId="0" fillId="2" borderId="23"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12" fillId="0" borderId="0" xfId="0" applyFont="1" applyAlignment="1" applyProtection="1">
      <alignment horizontal="center"/>
    </xf>
    <xf numFmtId="0" fontId="16" fillId="5" borderId="15" xfId="0" applyFont="1" applyFill="1" applyBorder="1" applyAlignment="1" applyProtection="1">
      <alignment horizontal="center" vertical="center" wrapText="1"/>
    </xf>
    <xf numFmtId="0" fontId="16" fillId="5" borderId="16" xfId="0" applyFont="1" applyFill="1" applyBorder="1" applyAlignment="1" applyProtection="1">
      <alignment horizontal="center" vertical="center" wrapText="1"/>
    </xf>
    <xf numFmtId="0" fontId="0" fillId="2" borderId="23" xfId="0" applyFont="1" applyFill="1" applyBorder="1" applyAlignment="1" applyProtection="1">
      <alignment horizontal="left" vertical="center"/>
    </xf>
    <xf numFmtId="0" fontId="0" fillId="2" borderId="13" xfId="0" applyFont="1" applyFill="1" applyBorder="1" applyAlignment="1" applyProtection="1">
      <alignment horizontal="left" vertical="center"/>
    </xf>
    <xf numFmtId="0" fontId="0" fillId="2" borderId="15" xfId="0" applyFont="1" applyFill="1" applyBorder="1" applyAlignment="1" applyProtection="1">
      <alignment horizontal="left" vertical="center"/>
    </xf>
    <xf numFmtId="0" fontId="0" fillId="2" borderId="16" xfId="0" applyFont="1" applyFill="1" applyBorder="1" applyAlignment="1" applyProtection="1">
      <alignment horizontal="left" vertical="center"/>
    </xf>
    <xf numFmtId="0" fontId="0" fillId="2" borderId="15" xfId="0" applyFont="1" applyFill="1" applyBorder="1" applyAlignment="1" applyProtection="1">
      <alignment vertical="center"/>
    </xf>
    <xf numFmtId="0" fontId="0" fillId="2" borderId="16" xfId="0" applyFont="1" applyFill="1" applyBorder="1" applyAlignment="1" applyProtection="1">
      <alignment vertical="center"/>
    </xf>
    <xf numFmtId="0" fontId="46" fillId="6" borderId="0" xfId="0" applyFont="1" applyFill="1" applyAlignment="1">
      <alignment horizontal="center" vertical="center"/>
    </xf>
  </cellXfs>
  <cellStyles count="28">
    <cellStyle name="Normal_03 海外現地法人概要（欧州）04.2" xfId="10"/>
    <cellStyle name="パーセント 2" xfId="11"/>
    <cellStyle name="ハイパーリンク" xfId="3" builtinId="8"/>
    <cellStyle name="ハイパーリンク 2" xfId="16"/>
    <cellStyle name="ハイパーリンク 3" xfId="25"/>
    <cellStyle name="桁区切り 2" xfId="13"/>
    <cellStyle name="桁区切り 3" xfId="12"/>
    <cellStyle name="標準" xfId="0" builtinId="0"/>
    <cellStyle name="標準 2" xfId="1"/>
    <cellStyle name="標準 2 2" xfId="4"/>
    <cellStyle name="標準 2 2 2" xfId="20"/>
    <cellStyle name="標準 2 3" xfId="22"/>
    <cellStyle name="標準 2 4" xfId="17"/>
    <cellStyle name="標準 2 5" xfId="14"/>
    <cellStyle name="標準 3" xfId="2"/>
    <cellStyle name="標準 3 2" xfId="5"/>
    <cellStyle name="標準 3 2 2" xfId="18"/>
    <cellStyle name="標準 3 3" xfId="6"/>
    <cellStyle name="標準 3 3 2" xfId="19"/>
    <cellStyle name="標準 3 4" xfId="7"/>
    <cellStyle name="標準 3 4 2" xfId="21"/>
    <cellStyle name="標準 3 5" xfId="23"/>
    <cellStyle name="標準 3 6" xfId="24"/>
    <cellStyle name="標準 3 7" xfId="27"/>
    <cellStyle name="標準 3 8" xfId="15"/>
    <cellStyle name="標準 4" xfId="9"/>
    <cellStyle name="標準 5" xfId="26"/>
    <cellStyle name="標準 6" xfId="8"/>
  </cellStyles>
  <dxfs count="23">
    <dxf>
      <fill>
        <patternFill patternType="none">
          <bgColor auto="1"/>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fgColor indexed="64"/>
          <bgColor auto="1"/>
        </patternFill>
      </fill>
    </dxf>
    <dxf>
      <fill>
        <patternFill patternType="none">
          <fgColor indexed="64"/>
          <bgColor auto="1"/>
        </patternFill>
      </fill>
    </dxf>
    <dxf>
      <font>
        <color rgb="FFFF0000"/>
      </font>
      <fill>
        <patternFill patternType="none">
          <bgColor auto="1"/>
        </patternFill>
      </fill>
    </dxf>
    <dxf>
      <font>
        <color rgb="FFFF0000"/>
      </font>
      <fill>
        <patternFill>
          <bgColor theme="0"/>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bgColor auto="1"/>
        </patternFill>
      </fill>
    </dxf>
    <dxf>
      <font>
        <color rgb="FFFF0000"/>
      </font>
      <fill>
        <patternFill patternType="none">
          <fgColor indexed="64"/>
          <bgColor auto="1"/>
        </patternFill>
      </fill>
    </dxf>
    <dxf>
      <font>
        <color rgb="FFFF0000"/>
      </font>
      <fill>
        <patternFill patternType="none">
          <fgColor indexed="64"/>
          <bgColor auto="1"/>
        </patternFill>
      </fill>
    </dxf>
    <dxf>
      <font>
        <color theme="1" tint="0.499984740745262"/>
      </font>
      <fill>
        <patternFill>
          <bgColor theme="0" tint="-4.9989318521683403E-2"/>
        </patternFill>
      </fill>
      <border>
        <left/>
        <right/>
        <top/>
        <bottom/>
      </border>
    </dxf>
    <dxf>
      <font>
        <color theme="1" tint="0.499984740745262"/>
      </font>
      <fill>
        <patternFill>
          <bgColor theme="0" tint="-4.9989318521683403E-2"/>
        </patternFill>
      </fill>
      <border>
        <left/>
        <right/>
        <top/>
        <bottom/>
      </border>
    </dxf>
    <dxf>
      <font>
        <color theme="1" tint="0.499984740745262"/>
      </font>
      <fill>
        <patternFill>
          <bgColor theme="0" tint="-4.9989318521683403E-2"/>
        </patternFill>
      </fill>
      <border>
        <left/>
        <right/>
        <top/>
        <bottom/>
        <vertical/>
        <horizontal/>
      </border>
    </dxf>
    <dxf>
      <font>
        <color theme="0" tint="-0.24994659260841701"/>
      </font>
      <fill>
        <patternFill>
          <bgColor theme="0" tint="-4.9989318521683403E-2"/>
        </patternFill>
      </fill>
      <border>
        <left/>
        <right/>
        <top/>
        <bottom/>
      </border>
    </dxf>
    <dxf>
      <font>
        <color theme="1" tint="0.499984740745262"/>
      </font>
      <fill>
        <patternFill>
          <bgColor theme="0" tint="-4.9989318521683403E-2"/>
        </patternFill>
      </fill>
      <border>
        <left/>
        <right/>
        <top/>
        <bottom/>
      </border>
    </dxf>
  </dxfs>
  <tableStyles count="0" defaultTableStyle="TableStyleMedium2" defaultPivotStyle="PivotStyleLight16"/>
  <colors>
    <mruColors>
      <color rgb="FFFFFFCC"/>
      <color rgb="FF3333FF"/>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5</xdr:col>
      <xdr:colOff>2637035</xdr:colOff>
      <xdr:row>1</xdr:row>
      <xdr:rowOff>79346</xdr:rowOff>
    </xdr:from>
    <xdr:to>
      <xdr:col>5</xdr:col>
      <xdr:colOff>5050724</xdr:colOff>
      <xdr:row>3</xdr:row>
      <xdr:rowOff>63495</xdr:rowOff>
    </xdr:to>
    <xdr:sp macro="" textlink="">
      <xdr:nvSpPr>
        <xdr:cNvPr id="10" name="テキスト ボックス 9"/>
        <xdr:cNvSpPr txBox="1"/>
      </xdr:nvSpPr>
      <xdr:spPr>
        <a:xfrm>
          <a:off x="8561585" y="136496"/>
          <a:ext cx="2413689" cy="32704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b="1">
              <a:solidFill>
                <a:srgbClr val="FF0000"/>
              </a:solidFill>
            </a:rPr>
            <a:t>産業用ロボット用依頼書</a:t>
          </a:r>
        </a:p>
      </xdr:txBody>
    </xdr:sp>
    <xdr:clientData/>
  </xdr:twoCellAnchor>
  <xdr:twoCellAnchor>
    <xdr:from>
      <xdr:col>5</xdr:col>
      <xdr:colOff>1883419</xdr:colOff>
      <xdr:row>8</xdr:row>
      <xdr:rowOff>26090</xdr:rowOff>
    </xdr:from>
    <xdr:to>
      <xdr:col>5</xdr:col>
      <xdr:colOff>5069774</xdr:colOff>
      <xdr:row>8</xdr:row>
      <xdr:rowOff>396586</xdr:rowOff>
    </xdr:to>
    <xdr:sp macro="" textlink="">
      <xdr:nvSpPr>
        <xdr:cNvPr id="14" name="テキスト ボックス 13"/>
        <xdr:cNvSpPr txBox="1"/>
      </xdr:nvSpPr>
      <xdr:spPr>
        <a:xfrm>
          <a:off x="7807969" y="1188140"/>
          <a:ext cx="3186355" cy="370496"/>
        </a:xfrm>
        <a:prstGeom prst="rect">
          <a:avLst/>
        </a:prstGeom>
        <a:solidFill>
          <a:srgbClr val="FFFF00"/>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mj-ea"/>
              <a:ea typeface="+mj-ea"/>
            </a:rPr>
            <a:t>エクセルデータのまま、</a:t>
          </a:r>
          <a:r>
            <a:rPr kumimoji="1" lang="en-US" altLang="ja-JP" sz="1100" b="1">
              <a:latin typeface="+mj-ea"/>
              <a:ea typeface="+mj-ea"/>
            </a:rPr>
            <a:t>E-mail</a:t>
          </a:r>
          <a:r>
            <a:rPr kumimoji="1" lang="ja-JP" altLang="en-US" sz="1100" b="1">
              <a:latin typeface="+mj-ea"/>
              <a:ea typeface="+mj-ea"/>
            </a:rPr>
            <a:t>でお送りください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33618</xdr:colOff>
      <xdr:row>0</xdr:row>
      <xdr:rowOff>127747</xdr:rowOff>
    </xdr:from>
    <xdr:to>
      <xdr:col>6</xdr:col>
      <xdr:colOff>33618</xdr:colOff>
      <xdr:row>1</xdr:row>
      <xdr:rowOff>262777</xdr:rowOff>
    </xdr:to>
    <xdr:sp macro="" textlink="">
      <xdr:nvSpPr>
        <xdr:cNvPr id="22" name="テキスト ボックス 21"/>
        <xdr:cNvSpPr txBox="1"/>
      </xdr:nvSpPr>
      <xdr:spPr>
        <a:xfrm>
          <a:off x="7463118" y="127747"/>
          <a:ext cx="2521324" cy="303118"/>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b="1">
              <a:solidFill>
                <a:srgbClr val="FF0000"/>
              </a:solidFill>
            </a:rPr>
            <a:t>産業用ロボット用依頼書</a:t>
          </a:r>
        </a:p>
      </xdr:txBody>
    </xdr:sp>
    <xdr:clientData/>
  </xdr:twoCellAnchor>
  <xdr:twoCellAnchor>
    <xdr:from>
      <xdr:col>4</xdr:col>
      <xdr:colOff>849408</xdr:colOff>
      <xdr:row>2</xdr:row>
      <xdr:rowOff>85725</xdr:rowOff>
    </xdr:from>
    <xdr:to>
      <xdr:col>6</xdr:col>
      <xdr:colOff>44825</xdr:colOff>
      <xdr:row>4</xdr:row>
      <xdr:rowOff>28575</xdr:rowOff>
    </xdr:to>
    <xdr:sp macro="" textlink="">
      <xdr:nvSpPr>
        <xdr:cNvPr id="6" name="テキスト ボックス 5"/>
        <xdr:cNvSpPr txBox="1"/>
      </xdr:nvSpPr>
      <xdr:spPr>
        <a:xfrm>
          <a:off x="6217026" y="522754"/>
          <a:ext cx="3778623" cy="368674"/>
        </a:xfrm>
        <a:prstGeom prst="rect">
          <a:avLst/>
        </a:prstGeom>
        <a:solidFill>
          <a:srgbClr val="FFFF00"/>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mj-ea"/>
              <a:ea typeface="+mj-ea"/>
            </a:rPr>
            <a:t>エクセルデータのまま、</a:t>
          </a:r>
          <a:r>
            <a:rPr kumimoji="1" lang="en-US" altLang="ja-JP" sz="1100" b="1">
              <a:latin typeface="+mj-ea"/>
              <a:ea typeface="+mj-ea"/>
            </a:rPr>
            <a:t>E-mail</a:t>
          </a:r>
          <a:r>
            <a:rPr kumimoji="1" lang="ja-JP" altLang="en-US" sz="1100" b="1">
              <a:latin typeface="+mj-ea"/>
              <a:ea typeface="+mj-ea"/>
            </a:rPr>
            <a:t>でお送りください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448235</xdr:colOff>
      <xdr:row>13</xdr:row>
      <xdr:rowOff>65555</xdr:rowOff>
    </xdr:from>
    <xdr:to>
      <xdr:col>3</xdr:col>
      <xdr:colOff>515470</xdr:colOff>
      <xdr:row>21</xdr:row>
      <xdr:rowOff>67236</xdr:rowOff>
    </xdr:to>
    <xdr:sp macro="" textlink="">
      <xdr:nvSpPr>
        <xdr:cNvPr id="8" name="四角形吹き出し 7"/>
        <xdr:cNvSpPr/>
      </xdr:nvSpPr>
      <xdr:spPr>
        <a:xfrm>
          <a:off x="1994647" y="3752290"/>
          <a:ext cx="3025588" cy="2780740"/>
        </a:xfrm>
        <a:prstGeom prst="wedgeRectCallout">
          <a:avLst>
            <a:gd name="adj1" fmla="val 41996"/>
            <a:gd name="adj2" fmla="val -7865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0</xdr:row>
      <xdr:rowOff>127747</xdr:rowOff>
    </xdr:from>
    <xdr:to>
      <xdr:col>6</xdr:col>
      <xdr:colOff>0</xdr:colOff>
      <xdr:row>0</xdr:row>
      <xdr:rowOff>448235</xdr:rowOff>
    </xdr:to>
    <xdr:sp macro="" textlink="">
      <xdr:nvSpPr>
        <xdr:cNvPr id="2" name="テキスト ボックス 1"/>
        <xdr:cNvSpPr txBox="1"/>
      </xdr:nvSpPr>
      <xdr:spPr>
        <a:xfrm>
          <a:off x="7429500" y="127747"/>
          <a:ext cx="2521324" cy="320488"/>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b="1">
              <a:solidFill>
                <a:srgbClr val="FF0000"/>
              </a:solidFill>
            </a:rPr>
            <a:t>産業用ロボット用依頼書</a:t>
          </a:r>
        </a:p>
      </xdr:txBody>
    </xdr:sp>
    <xdr:clientData/>
  </xdr:twoCellAnchor>
  <xdr:twoCellAnchor>
    <xdr:from>
      <xdr:col>4</xdr:col>
      <xdr:colOff>647700</xdr:colOff>
      <xdr:row>2</xdr:row>
      <xdr:rowOff>85725</xdr:rowOff>
    </xdr:from>
    <xdr:to>
      <xdr:col>6</xdr:col>
      <xdr:colOff>76200</xdr:colOff>
      <xdr:row>4</xdr:row>
      <xdr:rowOff>28575</xdr:rowOff>
    </xdr:to>
    <xdr:sp macro="" textlink="">
      <xdr:nvSpPr>
        <xdr:cNvPr id="3" name="テキスト ボックス 2"/>
        <xdr:cNvSpPr txBox="1"/>
      </xdr:nvSpPr>
      <xdr:spPr>
        <a:xfrm>
          <a:off x="6019800" y="523875"/>
          <a:ext cx="4010025" cy="361950"/>
        </a:xfrm>
        <a:prstGeom prst="rect">
          <a:avLst/>
        </a:prstGeom>
        <a:solidFill>
          <a:srgbClr val="FFFF00"/>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mj-ea"/>
              <a:ea typeface="+mj-ea"/>
            </a:rPr>
            <a:t>エクセルデータのまま、</a:t>
          </a:r>
          <a:r>
            <a:rPr kumimoji="1" lang="en-US" altLang="ja-JP" sz="1100" b="1">
              <a:latin typeface="+mj-ea"/>
              <a:ea typeface="+mj-ea"/>
            </a:rPr>
            <a:t>E-mail</a:t>
          </a:r>
          <a:r>
            <a:rPr kumimoji="1" lang="ja-JP" altLang="en-US" sz="1100" b="1">
              <a:latin typeface="+mj-ea"/>
              <a:ea typeface="+mj-ea"/>
            </a:rPr>
            <a:t>でお送りください</a:t>
          </a:r>
        </a:p>
      </xdr:txBody>
    </xdr:sp>
    <xdr:clientData/>
  </xdr:twoCellAnchor>
  <xdr:twoCellAnchor editAs="oneCell">
    <xdr:from>
      <xdr:col>2</xdr:col>
      <xdr:colOff>612402</xdr:colOff>
      <xdr:row>15</xdr:row>
      <xdr:rowOff>111902</xdr:rowOff>
    </xdr:from>
    <xdr:to>
      <xdr:col>3</xdr:col>
      <xdr:colOff>156883</xdr:colOff>
      <xdr:row>20</xdr:row>
      <xdr:rowOff>302402</xdr:rowOff>
    </xdr:to>
    <xdr:pic>
      <xdr:nvPicPr>
        <xdr:cNvPr id="5" name="図 4"/>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195" r="3679" b="4352"/>
        <a:stretch/>
      </xdr:blipFill>
      <xdr:spPr>
        <a:xfrm>
          <a:off x="2158814" y="4493402"/>
          <a:ext cx="2502834" cy="1927412"/>
        </a:xfrm>
        <a:prstGeom prst="rect">
          <a:avLst/>
        </a:prstGeom>
        <a:ln>
          <a:solidFill>
            <a:schemeClr val="accent1"/>
          </a:solidFill>
        </a:ln>
      </xdr:spPr>
    </xdr:pic>
    <xdr:clientData/>
  </xdr:twoCellAnchor>
  <xdr:twoCellAnchor>
    <xdr:from>
      <xdr:col>2</xdr:col>
      <xdr:colOff>442633</xdr:colOff>
      <xdr:row>13</xdr:row>
      <xdr:rowOff>143434</xdr:rowOff>
    </xdr:from>
    <xdr:to>
      <xdr:col>3</xdr:col>
      <xdr:colOff>593912</xdr:colOff>
      <xdr:row>15</xdr:row>
      <xdr:rowOff>179294</xdr:rowOff>
    </xdr:to>
    <xdr:sp macro="" textlink="">
      <xdr:nvSpPr>
        <xdr:cNvPr id="7" name="テキスト ボックス 6"/>
        <xdr:cNvSpPr txBox="1"/>
      </xdr:nvSpPr>
      <xdr:spPr>
        <a:xfrm>
          <a:off x="1989045" y="3830169"/>
          <a:ext cx="3109632" cy="730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台数が多い場合、任意のフォーマットに製造番号を入力してメールに添付してください。</a:t>
          </a:r>
          <a:endParaRPr kumimoji="1" lang="en-US" altLang="ja-JP" sz="1050" b="1"/>
        </a:p>
        <a:p>
          <a:r>
            <a:rPr kumimoji="1" lang="ja-JP" altLang="en-US" sz="1050" b="1"/>
            <a:t>下記にサンプルを示します。</a:t>
          </a:r>
          <a:endParaRPr kumimoji="1" lang="en-US" altLang="ja-JP" sz="1050" b="1"/>
        </a:p>
        <a:p>
          <a:endParaRPr kumimoji="1" lang="ja-JP" altLang="en-US" sz="1050" b="1"/>
        </a:p>
      </xdr:txBody>
    </xdr:sp>
    <xdr:clientData/>
  </xdr:twoCellAnchor>
  <xdr:twoCellAnchor>
    <xdr:from>
      <xdr:col>4</xdr:col>
      <xdr:colOff>1456764</xdr:colOff>
      <xdr:row>12</xdr:row>
      <xdr:rowOff>312084</xdr:rowOff>
    </xdr:from>
    <xdr:to>
      <xdr:col>5</xdr:col>
      <xdr:colOff>1781735</xdr:colOff>
      <xdr:row>14</xdr:row>
      <xdr:rowOff>168088</xdr:rowOff>
    </xdr:to>
    <xdr:sp macro="" textlink="">
      <xdr:nvSpPr>
        <xdr:cNvPr id="10" name="四角形吹き出し 9"/>
        <xdr:cNvSpPr/>
      </xdr:nvSpPr>
      <xdr:spPr>
        <a:xfrm>
          <a:off x="6824382" y="3651437"/>
          <a:ext cx="2386853" cy="550769"/>
        </a:xfrm>
        <a:prstGeom prst="wedgeRectCallout">
          <a:avLst>
            <a:gd name="adj1" fmla="val -61614"/>
            <a:gd name="adj2" fmla="val -12230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1417544</xdr:colOff>
      <xdr:row>13</xdr:row>
      <xdr:rowOff>31375</xdr:rowOff>
    </xdr:from>
    <xdr:to>
      <xdr:col>5</xdr:col>
      <xdr:colOff>2465294</xdr:colOff>
      <xdr:row>15</xdr:row>
      <xdr:rowOff>67235</xdr:rowOff>
    </xdr:to>
    <xdr:sp macro="" textlink="">
      <xdr:nvSpPr>
        <xdr:cNvPr id="9" name="テキスト ボックス 8"/>
        <xdr:cNvSpPr txBox="1"/>
      </xdr:nvSpPr>
      <xdr:spPr>
        <a:xfrm>
          <a:off x="6785162" y="3718110"/>
          <a:ext cx="3109632" cy="730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製造中で製造番号がわからない場合は</a:t>
          </a:r>
          <a:endParaRPr kumimoji="1" lang="en-US" altLang="ja-JP" sz="1050" b="1"/>
        </a:p>
        <a:p>
          <a:r>
            <a:rPr kumimoji="1" lang="ja-JP" altLang="en-US" sz="1050" b="1"/>
            <a:t>「製造中のため不明」とご記入ください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435428</xdr:colOff>
      <xdr:row>37</xdr:row>
      <xdr:rowOff>89994</xdr:rowOff>
    </xdr:from>
    <xdr:to>
      <xdr:col>8</xdr:col>
      <xdr:colOff>190499</xdr:colOff>
      <xdr:row>59</xdr:row>
      <xdr:rowOff>96797</xdr:rowOff>
    </xdr:to>
    <xdr:pic>
      <xdr:nvPicPr>
        <xdr:cNvPr id="3" name="図 2"/>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435428" y="7225085"/>
          <a:ext cx="5296889" cy="3886076"/>
        </a:xfrm>
        <a:prstGeom prst="rect">
          <a:avLst/>
        </a:prstGeom>
      </xdr:spPr>
    </xdr:pic>
    <xdr:clientData/>
  </xdr:twoCellAnchor>
  <xdr:twoCellAnchor>
    <xdr:from>
      <xdr:col>6</xdr:col>
      <xdr:colOff>381000</xdr:colOff>
      <xdr:row>53</xdr:row>
      <xdr:rowOff>1742</xdr:rowOff>
    </xdr:from>
    <xdr:to>
      <xdr:col>8</xdr:col>
      <xdr:colOff>149679</xdr:colOff>
      <xdr:row>59</xdr:row>
      <xdr:rowOff>6747</xdr:rowOff>
    </xdr:to>
    <xdr:sp macro="" textlink="">
      <xdr:nvSpPr>
        <xdr:cNvPr id="4" name="円/楕円 3"/>
        <xdr:cNvSpPr/>
      </xdr:nvSpPr>
      <xdr:spPr>
        <a:xfrm>
          <a:off x="4537364" y="9977015"/>
          <a:ext cx="1154133" cy="1044096"/>
        </a:xfrm>
        <a:prstGeom prst="ellipse">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448237</xdr:colOff>
      <xdr:row>41</xdr:row>
      <xdr:rowOff>700</xdr:rowOff>
    </xdr:from>
    <xdr:to>
      <xdr:col>12</xdr:col>
      <xdr:colOff>385803</xdr:colOff>
      <xdr:row>50</xdr:row>
      <xdr:rowOff>63215</xdr:rowOff>
    </xdr:to>
    <xdr:pic>
      <xdr:nvPicPr>
        <xdr:cNvPr id="5" name="図 4"/>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a:stretch/>
      </xdr:blipFill>
      <xdr:spPr>
        <a:xfrm>
          <a:off x="6682782" y="7828518"/>
          <a:ext cx="2015748" cy="1621152"/>
        </a:xfrm>
        <a:prstGeom prst="rect">
          <a:avLst/>
        </a:prstGeom>
        <a:ln w="15875" cmpd="sng">
          <a:solidFill>
            <a:srgbClr val="FF0000"/>
          </a:solidFill>
        </a:ln>
      </xdr:spPr>
    </xdr:pic>
    <xdr:clientData/>
  </xdr:twoCellAnchor>
  <xdr:twoCellAnchor>
    <xdr:from>
      <xdr:col>8</xdr:col>
      <xdr:colOff>67235</xdr:colOff>
      <xdr:row>45</xdr:row>
      <xdr:rowOff>115956</xdr:rowOff>
    </xdr:from>
    <xdr:to>
      <xdr:col>9</xdr:col>
      <xdr:colOff>448237</xdr:colOff>
      <xdr:row>53</xdr:row>
      <xdr:rowOff>156878</xdr:rowOff>
    </xdr:to>
    <xdr:cxnSp macro="">
      <xdr:nvCxnSpPr>
        <xdr:cNvPr id="6" name="直線矢印コネクタ 5"/>
        <xdr:cNvCxnSpPr>
          <a:stCxn id="5" idx="1"/>
        </xdr:cNvCxnSpPr>
      </xdr:nvCxnSpPr>
      <xdr:spPr>
        <a:xfrm flipH="1">
          <a:off x="5609053" y="8636501"/>
          <a:ext cx="1073729" cy="1495650"/>
        </a:xfrm>
        <a:prstGeom prst="straightConnector1">
          <a:avLst/>
        </a:prstGeom>
        <a:ln w="38100">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551941</xdr:colOff>
      <xdr:row>9</xdr:row>
      <xdr:rowOff>129324</xdr:rowOff>
    </xdr:from>
    <xdr:to>
      <xdr:col>11</xdr:col>
      <xdr:colOff>212912</xdr:colOff>
      <xdr:row>26</xdr:row>
      <xdr:rowOff>28679</xdr:rowOff>
    </xdr:to>
    <xdr:pic>
      <xdr:nvPicPr>
        <xdr:cNvPr id="13" name="図 12"/>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a:stretch/>
      </xdr:blipFill>
      <xdr:spPr>
        <a:xfrm>
          <a:off x="4708305" y="2103597"/>
          <a:ext cx="3124607" cy="2843446"/>
        </a:xfrm>
        <a:prstGeom prst="rect">
          <a:avLst/>
        </a:prstGeom>
        <a:ln w="38100">
          <a:solidFill>
            <a:srgbClr val="FF0000"/>
          </a:solidFill>
        </a:ln>
      </xdr:spPr>
    </xdr:pic>
    <xdr:clientData/>
  </xdr:twoCellAnchor>
  <xdr:twoCellAnchor>
    <xdr:from>
      <xdr:col>0</xdr:col>
      <xdr:colOff>209447</xdr:colOff>
      <xdr:row>5</xdr:row>
      <xdr:rowOff>19356</xdr:rowOff>
    </xdr:from>
    <xdr:to>
      <xdr:col>5</xdr:col>
      <xdr:colOff>159734</xdr:colOff>
      <xdr:row>32</xdr:row>
      <xdr:rowOff>0</xdr:rowOff>
    </xdr:to>
    <xdr:pic>
      <xdr:nvPicPr>
        <xdr:cNvPr id="14" name="図 13"/>
        <xdr:cNvPicPr>
          <a:picLocks noChangeAspect="1"/>
        </xdr:cNvPicPr>
      </xdr:nvPicPr>
      <xdr:blipFill>
        <a:blip xmlns:r="http://schemas.openxmlformats.org/officeDocument/2006/relationships" r:embed="rId4">
          <a:extLst>
            <a:ext uri="{28A0092B-C50C-407E-A947-70E740481C1C}">
              <a14:useLocalDpi xmlns:a14="http://schemas.microsoft.com/office/drawing/2010/main"/>
            </a:ext>
          </a:extLst>
        </a:blip>
        <a:stretch>
          <a:fillRect/>
        </a:stretch>
      </xdr:blipFill>
      <xdr:spPr>
        <a:xfrm>
          <a:off x="209447" y="1300901"/>
          <a:ext cx="3413923" cy="4725826"/>
        </a:xfrm>
        <a:prstGeom prst="rect">
          <a:avLst/>
        </a:prstGeom>
      </xdr:spPr>
    </xdr:pic>
    <xdr:clientData/>
  </xdr:twoCellAnchor>
  <xdr:twoCellAnchor>
    <xdr:from>
      <xdr:col>3</xdr:col>
      <xdr:colOff>40749</xdr:colOff>
      <xdr:row>25</xdr:row>
      <xdr:rowOff>94964</xdr:rowOff>
    </xdr:from>
    <xdr:to>
      <xdr:col>4</xdr:col>
      <xdr:colOff>360627</xdr:colOff>
      <xdr:row>31</xdr:row>
      <xdr:rowOff>45847</xdr:rowOff>
    </xdr:to>
    <xdr:sp macro="" textlink="">
      <xdr:nvSpPr>
        <xdr:cNvPr id="15" name="円/楕円 14"/>
        <xdr:cNvSpPr/>
      </xdr:nvSpPr>
      <xdr:spPr>
        <a:xfrm>
          <a:off x="2118931" y="4840146"/>
          <a:ext cx="1012605" cy="1059246"/>
        </a:xfrm>
        <a:prstGeom prst="ellipse">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331695</xdr:colOff>
      <xdr:row>18</xdr:row>
      <xdr:rowOff>96049</xdr:rowOff>
    </xdr:from>
    <xdr:to>
      <xdr:col>6</xdr:col>
      <xdr:colOff>535776</xdr:colOff>
      <xdr:row>27</xdr:row>
      <xdr:rowOff>32363</xdr:rowOff>
    </xdr:to>
    <xdr:cxnSp macro="">
      <xdr:nvCxnSpPr>
        <xdr:cNvPr id="16" name="直線矢印コネクタ 15"/>
        <xdr:cNvCxnSpPr/>
      </xdr:nvCxnSpPr>
      <xdr:spPr>
        <a:xfrm flipH="1">
          <a:off x="3102604" y="3628958"/>
          <a:ext cx="1589536" cy="1494950"/>
        </a:xfrm>
        <a:prstGeom prst="straightConnector1">
          <a:avLst/>
        </a:prstGeom>
        <a:ln w="57150">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67236</xdr:colOff>
      <xdr:row>68</xdr:row>
      <xdr:rowOff>246529</xdr:rowOff>
    </xdr:from>
    <xdr:ext cx="8891867" cy="4479565"/>
    <xdr:pic>
      <xdr:nvPicPr>
        <xdr:cNvPr id="17" name="図 16"/>
        <xdr:cNvPicPr>
          <a:picLocks noChangeAspect="1"/>
        </xdr:cNvPicPr>
      </xdr:nvPicPr>
      <xdr:blipFill rotWithShape="1">
        <a:blip xmlns:r="http://schemas.openxmlformats.org/officeDocument/2006/relationships" r:embed="rId5" cstate="email">
          <a:extLst>
            <a:ext uri="{28A0092B-C50C-407E-A947-70E740481C1C}">
              <a14:useLocalDpi xmlns:a14="http://schemas.microsoft.com/office/drawing/2010/main"/>
            </a:ext>
          </a:extLst>
        </a:blip>
        <a:srcRect/>
        <a:stretch/>
      </xdr:blipFill>
      <xdr:spPr>
        <a:xfrm>
          <a:off x="753036" y="17982079"/>
          <a:ext cx="8891867" cy="4479565"/>
        </a:xfrm>
        <a:prstGeom prst="rect">
          <a:avLst/>
        </a:prstGeom>
      </xdr:spPr>
    </xdr:pic>
    <xdr:clientData/>
  </xdr:oneCellAnchor>
  <xdr:twoCellAnchor>
    <xdr:from>
      <xdr:col>1</xdr:col>
      <xdr:colOff>257736</xdr:colOff>
      <xdr:row>73</xdr:row>
      <xdr:rowOff>115115</xdr:rowOff>
    </xdr:from>
    <xdr:to>
      <xdr:col>8</xdr:col>
      <xdr:colOff>100853</xdr:colOff>
      <xdr:row>75</xdr:row>
      <xdr:rowOff>135490</xdr:rowOff>
    </xdr:to>
    <xdr:sp macro="" textlink="">
      <xdr:nvSpPr>
        <xdr:cNvPr id="18" name="角丸四角形 17"/>
        <xdr:cNvSpPr/>
      </xdr:nvSpPr>
      <xdr:spPr>
        <a:xfrm>
          <a:off x="943536" y="19088915"/>
          <a:ext cx="4643717" cy="36327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280147</xdr:colOff>
      <xdr:row>75</xdr:row>
      <xdr:rowOff>151790</xdr:rowOff>
    </xdr:from>
    <xdr:to>
      <xdr:col>10</xdr:col>
      <xdr:colOff>593912</xdr:colOff>
      <xdr:row>78</xdr:row>
      <xdr:rowOff>1</xdr:rowOff>
    </xdr:to>
    <xdr:sp macro="" textlink="">
      <xdr:nvSpPr>
        <xdr:cNvPr id="19" name="角丸四角形 18"/>
        <xdr:cNvSpPr/>
      </xdr:nvSpPr>
      <xdr:spPr>
        <a:xfrm>
          <a:off x="965947" y="19468490"/>
          <a:ext cx="6485965" cy="36256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173182</xdr:colOff>
      <xdr:row>68</xdr:row>
      <xdr:rowOff>190500</xdr:rowOff>
    </xdr:from>
    <xdr:to>
      <xdr:col>17</xdr:col>
      <xdr:colOff>17318</xdr:colOff>
      <xdr:row>74</xdr:row>
      <xdr:rowOff>34637</xdr:rowOff>
    </xdr:to>
    <xdr:cxnSp macro="">
      <xdr:nvCxnSpPr>
        <xdr:cNvPr id="20" name="直線コネクタ 19"/>
        <xdr:cNvCxnSpPr/>
      </xdr:nvCxnSpPr>
      <xdr:spPr>
        <a:xfrm flipV="1">
          <a:off x="5659582" y="17926050"/>
          <a:ext cx="6016336" cy="1253837"/>
        </a:xfrm>
        <a:prstGeom prst="line">
          <a:avLst/>
        </a:prstGeom>
        <a:ln w="38100">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606136</xdr:colOff>
      <xdr:row>72</xdr:row>
      <xdr:rowOff>86592</xdr:rowOff>
    </xdr:from>
    <xdr:to>
      <xdr:col>17</xdr:col>
      <xdr:colOff>17318</xdr:colOff>
      <xdr:row>76</xdr:row>
      <xdr:rowOff>138545</xdr:rowOff>
    </xdr:to>
    <xdr:cxnSp macro="">
      <xdr:nvCxnSpPr>
        <xdr:cNvPr id="21" name="直線コネクタ 20"/>
        <xdr:cNvCxnSpPr/>
      </xdr:nvCxnSpPr>
      <xdr:spPr>
        <a:xfrm flipV="1">
          <a:off x="7464136" y="18888942"/>
          <a:ext cx="4211782" cy="737753"/>
        </a:xfrm>
        <a:prstGeom prst="line">
          <a:avLst/>
        </a:prstGeom>
        <a:ln w="38100">
          <a:solidFill>
            <a:srgbClr val="FF0000"/>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190498</xdr:colOff>
      <xdr:row>68</xdr:row>
      <xdr:rowOff>173183</xdr:rowOff>
    </xdr:from>
    <xdr:to>
      <xdr:col>20</xdr:col>
      <xdr:colOff>81643</xdr:colOff>
      <xdr:row>71</xdr:row>
      <xdr:rowOff>190500</xdr:rowOff>
    </xdr:to>
    <xdr:sp macro="" textlink="">
      <xdr:nvSpPr>
        <xdr:cNvPr id="22" name="テキスト ボックス 21"/>
        <xdr:cNvSpPr txBox="1"/>
      </xdr:nvSpPr>
      <xdr:spPr>
        <a:xfrm>
          <a:off x="9791698" y="17908733"/>
          <a:ext cx="4005945" cy="8174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「コントローラ</a:t>
          </a:r>
          <a:r>
            <a:rPr kumimoji="1" lang="en-US" altLang="ja-JP" sz="2000"/>
            <a:t>ID</a:t>
          </a:r>
          <a:r>
            <a:rPr kumimoji="1" lang="ja-JP" altLang="en-US" sz="2000"/>
            <a:t>」は、コントローラの製造番号を意味します</a:t>
          </a:r>
        </a:p>
      </xdr:txBody>
    </xdr:sp>
    <xdr:clientData/>
  </xdr:twoCellAnchor>
  <xdr:twoCellAnchor>
    <xdr:from>
      <xdr:col>14</xdr:col>
      <xdr:colOff>138544</xdr:colOff>
      <xdr:row>71</xdr:row>
      <xdr:rowOff>242455</xdr:rowOff>
    </xdr:from>
    <xdr:to>
      <xdr:col>20</xdr:col>
      <xdr:colOff>68036</xdr:colOff>
      <xdr:row>76</xdr:row>
      <xdr:rowOff>68036</xdr:rowOff>
    </xdr:to>
    <xdr:sp macro="" textlink="">
      <xdr:nvSpPr>
        <xdr:cNvPr id="23" name="テキスト ボックス 22"/>
        <xdr:cNvSpPr txBox="1"/>
      </xdr:nvSpPr>
      <xdr:spPr>
        <a:xfrm>
          <a:off x="9739744" y="18778105"/>
          <a:ext cx="4044292" cy="7780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「ロボット型式」は、ロボットの型式を意味します。</a:t>
          </a:r>
        </a:p>
      </xdr:txBody>
    </xdr:sp>
    <xdr:clientData/>
  </xdr:twoCellAnchor>
  <xdr:twoCellAnchor>
    <xdr:from>
      <xdr:col>0</xdr:col>
      <xdr:colOff>450273</xdr:colOff>
      <xdr:row>62</xdr:row>
      <xdr:rowOff>119062</xdr:rowOff>
    </xdr:from>
    <xdr:to>
      <xdr:col>20</xdr:col>
      <xdr:colOff>231321</xdr:colOff>
      <xdr:row>97</xdr:row>
      <xdr:rowOff>142876</xdr:rowOff>
    </xdr:to>
    <xdr:sp macro="" textlink="">
      <xdr:nvSpPr>
        <xdr:cNvPr id="24" name="正方形/長方形 23"/>
        <xdr:cNvSpPr/>
      </xdr:nvSpPr>
      <xdr:spPr>
        <a:xfrm>
          <a:off x="450273" y="16511587"/>
          <a:ext cx="13497048" cy="6919914"/>
        </a:xfrm>
        <a:prstGeom prst="rect">
          <a:avLst/>
        </a:prstGeom>
        <a:noFill/>
        <a:ln w="57150">
          <a:solidFill>
            <a:srgbClr val="3333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www.fa-manuals.denso-wave.com/jp/usermanuals/001773/"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1"/>
  <sheetViews>
    <sheetView showGridLines="0" tabSelected="1" view="pageBreakPreview" zoomScaleNormal="85" zoomScaleSheetLayoutView="100" workbookViewId="0">
      <selection activeCell="D13" sqref="D13"/>
    </sheetView>
  </sheetViews>
  <sheetFormatPr defaultRowHeight="13.5"/>
  <cols>
    <col min="1" max="1" width="1.75" style="59" customWidth="1"/>
    <col min="2" max="2" width="36" style="59" customWidth="1"/>
    <col min="3" max="3" width="2.375" style="59" customWidth="1"/>
    <col min="4" max="4" width="37.75" style="59" customWidth="1"/>
    <col min="5" max="5" width="2.375" style="59" customWidth="1"/>
    <col min="6" max="6" width="67.25" style="59" customWidth="1"/>
    <col min="7" max="7" width="2.5" style="59" customWidth="1"/>
    <col min="8" max="8" width="42.125" style="59" customWidth="1"/>
    <col min="9" max="9" width="2" style="6" customWidth="1"/>
    <col min="10" max="10" width="4.75" style="59" customWidth="1"/>
    <col min="11" max="16384" width="9" style="59"/>
  </cols>
  <sheetData>
    <row r="1" spans="2:11" ht="4.5" customHeight="1">
      <c r="B1" s="58"/>
      <c r="C1" s="58"/>
      <c r="D1" s="58"/>
      <c r="E1" s="58"/>
      <c r="F1" s="58"/>
      <c r="G1" s="58"/>
      <c r="H1" s="58"/>
      <c r="I1" s="10"/>
      <c r="J1" s="58"/>
    </row>
    <row r="2" spans="2:11">
      <c r="B2" s="60" t="s">
        <v>0</v>
      </c>
      <c r="C2" s="61"/>
      <c r="D2" s="61"/>
      <c r="E2" s="61"/>
      <c r="F2" s="112"/>
      <c r="G2" s="6"/>
      <c r="H2" s="10"/>
      <c r="I2" s="10"/>
      <c r="J2" s="70"/>
      <c r="K2" s="3"/>
    </row>
    <row r="3" spans="2:11">
      <c r="B3" s="63" t="s">
        <v>1</v>
      </c>
      <c r="C3" s="58"/>
      <c r="D3" s="58"/>
      <c r="E3" s="58"/>
      <c r="F3" s="113"/>
      <c r="G3" s="6"/>
      <c r="H3" s="10"/>
      <c r="I3" s="10"/>
      <c r="J3" s="70"/>
    </row>
    <row r="4" spans="2:11" ht="18" customHeight="1">
      <c r="B4" s="64" t="s">
        <v>283</v>
      </c>
      <c r="C4" s="30"/>
      <c r="D4" s="65"/>
      <c r="E4" s="65"/>
      <c r="F4" s="113"/>
      <c r="G4" s="6"/>
      <c r="H4" s="110"/>
      <c r="I4" s="10"/>
      <c r="J4" s="70"/>
      <c r="K4" s="3"/>
    </row>
    <row r="5" spans="2:11">
      <c r="B5" s="150" t="s">
        <v>309</v>
      </c>
      <c r="C5" s="151"/>
      <c r="D5" s="195" t="s">
        <v>310</v>
      </c>
      <c r="E5" s="152"/>
      <c r="F5" s="153" t="s">
        <v>311</v>
      </c>
      <c r="G5" s="6"/>
      <c r="H5" s="111"/>
      <c r="I5" s="10"/>
      <c r="J5" s="70"/>
      <c r="K5" s="3"/>
    </row>
    <row r="6" spans="2:11">
      <c r="B6" s="150" t="s">
        <v>312</v>
      </c>
      <c r="C6" s="196"/>
      <c r="D6" s="195" t="s">
        <v>313</v>
      </c>
      <c r="E6" s="152"/>
      <c r="F6" s="153" t="s">
        <v>314</v>
      </c>
      <c r="G6" s="6"/>
      <c r="H6" s="111"/>
      <c r="I6" s="10"/>
      <c r="J6" s="70"/>
      <c r="K6" s="3"/>
    </row>
    <row r="7" spans="2:11" ht="5.25" customHeight="1">
      <c r="B7" s="4"/>
      <c r="C7" s="31"/>
      <c r="D7" s="5"/>
      <c r="E7" s="5"/>
      <c r="F7" s="114"/>
      <c r="G7" s="6"/>
      <c r="H7" s="111"/>
      <c r="I7" s="10"/>
      <c r="J7" s="70"/>
      <c r="K7" s="3"/>
    </row>
    <row r="8" spans="2:11" ht="9.9499999999999993" customHeight="1">
      <c r="H8" s="58"/>
      <c r="I8" s="10"/>
      <c r="J8" s="70"/>
      <c r="K8" s="3"/>
    </row>
    <row r="9" spans="2:11" ht="34.5" customHeight="1">
      <c r="B9" s="244" t="s">
        <v>53</v>
      </c>
      <c r="C9" s="244"/>
      <c r="D9" s="244"/>
      <c r="E9" s="244"/>
      <c r="F9" s="244"/>
      <c r="G9" s="244"/>
      <c r="H9" s="244"/>
      <c r="I9" s="18"/>
      <c r="J9" s="62"/>
      <c r="K9" s="3"/>
    </row>
    <row r="10" spans="2:11" ht="3" customHeight="1">
      <c r="B10" s="66"/>
      <c r="C10" s="66"/>
      <c r="D10" s="62"/>
      <c r="E10" s="62"/>
      <c r="F10" s="62"/>
      <c r="G10" s="62"/>
      <c r="H10" s="62"/>
      <c r="J10" s="62"/>
      <c r="K10" s="3"/>
    </row>
    <row r="11" spans="2:11" s="122" customFormat="1" ht="18.75" customHeight="1">
      <c r="B11" s="115" t="s">
        <v>37</v>
      </c>
      <c r="C11" s="116"/>
      <c r="D11" s="117"/>
      <c r="E11" s="117"/>
      <c r="F11" s="117"/>
      <c r="G11" s="117"/>
      <c r="H11" s="118" t="s">
        <v>49</v>
      </c>
      <c r="I11" s="119"/>
      <c r="J11" s="120"/>
      <c r="K11" s="121"/>
    </row>
    <row r="12" spans="2:11" ht="5.25" customHeight="1">
      <c r="B12" s="81"/>
      <c r="C12" s="82"/>
      <c r="D12" s="21"/>
      <c r="E12" s="21"/>
      <c r="F12" s="21"/>
      <c r="G12" s="21"/>
      <c r="H12" s="21"/>
      <c r="I12" s="11"/>
      <c r="J12" s="62"/>
      <c r="K12" s="3"/>
    </row>
    <row r="13" spans="2:11" ht="21" customHeight="1">
      <c r="B13" s="95" t="s">
        <v>16</v>
      </c>
      <c r="C13" s="82"/>
      <c r="D13" s="155"/>
      <c r="E13" s="222"/>
      <c r="F13" s="37"/>
      <c r="G13" s="38"/>
      <c r="H13" s="202" t="str">
        <f>IF(D13="","拠点名が未入力です","")</f>
        <v>拠点名が未入力です</v>
      </c>
      <c r="I13" s="11"/>
      <c r="J13" s="62"/>
      <c r="K13" s="3"/>
    </row>
    <row r="14" spans="2:11" ht="9.75" customHeight="1">
      <c r="B14" s="83"/>
      <c r="C14" s="82"/>
      <c r="D14" s="45" t="s">
        <v>44</v>
      </c>
      <c r="E14" s="45"/>
      <c r="F14" s="21"/>
      <c r="G14" s="21"/>
      <c r="H14" s="199"/>
      <c r="I14" s="11"/>
      <c r="J14" s="62"/>
      <c r="K14" s="3"/>
    </row>
    <row r="15" spans="2:11" ht="5.25" customHeight="1">
      <c r="B15" s="84"/>
      <c r="C15" s="85"/>
      <c r="D15" s="27"/>
      <c r="E15" s="27"/>
      <c r="F15" s="27"/>
      <c r="G15" s="27"/>
      <c r="H15" s="200"/>
      <c r="I15" s="11"/>
      <c r="J15" s="62"/>
      <c r="K15" s="3"/>
    </row>
    <row r="16" spans="2:11" ht="21" customHeight="1">
      <c r="B16" s="95" t="s">
        <v>17</v>
      </c>
      <c r="C16" s="82"/>
      <c r="D16" s="240"/>
      <c r="E16" s="241"/>
      <c r="F16" s="239"/>
      <c r="G16" s="38"/>
      <c r="H16" s="202" t="str">
        <f>IF(D16="","営業担当者名が未入力です","")</f>
        <v>営業担当者名が未入力です</v>
      </c>
      <c r="I16" s="11"/>
      <c r="J16" s="62"/>
      <c r="K16" s="3"/>
    </row>
    <row r="17" spans="2:11" ht="10.5" customHeight="1">
      <c r="B17" s="83"/>
      <c r="C17" s="82"/>
      <c r="D17" s="45" t="s">
        <v>43</v>
      </c>
      <c r="E17" s="45"/>
      <c r="F17" s="21"/>
      <c r="G17" s="21"/>
      <c r="H17" s="198"/>
      <c r="I17" s="11"/>
      <c r="J17" s="62"/>
      <c r="K17" s="3"/>
    </row>
    <row r="18" spans="2:11" s="10" customFormat="1" ht="17.25" customHeight="1">
      <c r="B18" s="164" t="s">
        <v>2</v>
      </c>
      <c r="C18" s="82"/>
      <c r="D18" s="45"/>
      <c r="E18" s="45"/>
      <c r="F18" s="21"/>
      <c r="G18" s="21"/>
      <c r="H18" s="20"/>
      <c r="I18" s="11"/>
      <c r="K18" s="163"/>
    </row>
    <row r="19" spans="2:11" s="10" customFormat="1" ht="13.5" customHeight="1">
      <c r="B19" s="164" t="s">
        <v>7</v>
      </c>
      <c r="C19" s="82"/>
      <c r="D19" s="45"/>
      <c r="E19" s="45"/>
      <c r="F19" s="21"/>
      <c r="G19" s="21"/>
      <c r="H19" s="20"/>
      <c r="I19" s="11"/>
      <c r="K19" s="163"/>
    </row>
    <row r="20" spans="2:11" ht="9.9499999999999993" customHeight="1">
      <c r="B20" s="66"/>
      <c r="C20" s="66"/>
      <c r="D20" s="13"/>
      <c r="E20" s="13"/>
      <c r="F20" s="12"/>
      <c r="G20" s="12"/>
      <c r="H20" s="12"/>
      <c r="I20" s="19"/>
      <c r="J20" s="67"/>
      <c r="K20" s="3"/>
    </row>
    <row r="21" spans="2:11" s="122" customFormat="1" ht="18.75" customHeight="1">
      <c r="B21" s="115" t="s">
        <v>38</v>
      </c>
      <c r="C21" s="116"/>
      <c r="D21" s="117"/>
      <c r="E21" s="117"/>
      <c r="F21" s="117"/>
      <c r="G21" s="117"/>
      <c r="H21" s="118" t="s">
        <v>49</v>
      </c>
      <c r="I21" s="119"/>
      <c r="J21" s="123"/>
      <c r="K21" s="121"/>
    </row>
    <row r="22" spans="2:11" ht="4.5" customHeight="1">
      <c r="B22" s="88"/>
      <c r="C22" s="82"/>
      <c r="D22" s="21"/>
      <c r="E22" s="21"/>
      <c r="F22" s="21"/>
      <c r="G22" s="21"/>
      <c r="H22" s="21"/>
      <c r="I22" s="11"/>
      <c r="J22" s="62"/>
      <c r="K22" s="3"/>
    </row>
    <row r="23" spans="2:11" ht="23.25" customHeight="1">
      <c r="B23" s="95" t="s">
        <v>10</v>
      </c>
      <c r="C23" s="82"/>
      <c r="D23" s="240"/>
      <c r="E23" s="241"/>
      <c r="F23" s="239"/>
      <c r="G23" s="38"/>
      <c r="H23" s="202" t="str">
        <f>IF(D23="","会社名が未入力です","")</f>
        <v>会社名が未入力です</v>
      </c>
      <c r="I23" s="21"/>
      <c r="J23" s="67"/>
      <c r="K23" s="3"/>
    </row>
    <row r="24" spans="2:11">
      <c r="B24" s="81"/>
      <c r="C24" s="82"/>
      <c r="D24" s="45" t="s">
        <v>50</v>
      </c>
      <c r="E24" s="45"/>
      <c r="F24" s="21"/>
      <c r="G24" s="21"/>
      <c r="H24" s="202"/>
      <c r="I24" s="21"/>
      <c r="J24" s="67"/>
      <c r="K24" s="3"/>
    </row>
    <row r="25" spans="2:11" ht="4.5" customHeight="1">
      <c r="B25" s="84"/>
      <c r="C25" s="85"/>
      <c r="D25" s="27"/>
      <c r="E25" s="27"/>
      <c r="F25" s="27"/>
      <c r="G25" s="27"/>
      <c r="H25" s="203"/>
      <c r="I25" s="11"/>
      <c r="J25" s="62"/>
      <c r="K25" s="3"/>
    </row>
    <row r="26" spans="2:11" ht="23.25" customHeight="1">
      <c r="B26" s="95" t="s">
        <v>11</v>
      </c>
      <c r="C26" s="82"/>
      <c r="D26" s="240"/>
      <c r="E26" s="241"/>
      <c r="F26" s="239"/>
      <c r="G26" s="38"/>
      <c r="H26" s="202" t="str">
        <f>IF(D26="","部署名が未入力です","")</f>
        <v>部署名が未入力です</v>
      </c>
      <c r="I26" s="21"/>
      <c r="J26" s="67"/>
      <c r="K26" s="3"/>
    </row>
    <row r="27" spans="2:11" ht="11.25" customHeight="1">
      <c r="B27" s="86"/>
      <c r="C27" s="87"/>
      <c r="D27" s="46" t="s">
        <v>40</v>
      </c>
      <c r="E27" s="46"/>
      <c r="F27" s="26"/>
      <c r="G27" s="26"/>
      <c r="H27" s="204"/>
      <c r="I27" s="21"/>
      <c r="J27" s="67"/>
      <c r="K27" s="3"/>
    </row>
    <row r="28" spans="2:11" ht="4.5" customHeight="1">
      <c r="B28" s="89"/>
      <c r="C28" s="90"/>
      <c r="D28" s="29"/>
      <c r="E28" s="29"/>
      <c r="F28" s="29"/>
      <c r="G28" s="29"/>
      <c r="H28" s="205"/>
      <c r="I28" s="21"/>
      <c r="J28" s="67"/>
      <c r="K28" s="3"/>
    </row>
    <row r="29" spans="2:11" ht="23.25" customHeight="1">
      <c r="B29" s="95" t="s">
        <v>12</v>
      </c>
      <c r="C29" s="82"/>
      <c r="D29" s="240"/>
      <c r="E29" s="241"/>
      <c r="F29" s="239"/>
      <c r="G29" s="38"/>
      <c r="H29" s="202" t="str">
        <f>IF(D29="","氏名が未入力です","")</f>
        <v>氏名が未入力です</v>
      </c>
      <c r="I29" s="21"/>
      <c r="J29" s="67"/>
      <c r="K29" s="3"/>
    </row>
    <row r="30" spans="2:11" ht="9.75" customHeight="1">
      <c r="B30" s="91"/>
      <c r="C30" s="92"/>
      <c r="D30" s="47" t="s">
        <v>41</v>
      </c>
      <c r="E30" s="47"/>
      <c r="F30" s="28"/>
      <c r="G30" s="28"/>
      <c r="H30" s="206"/>
      <c r="I30" s="21"/>
      <c r="J30" s="67"/>
      <c r="K30" s="3"/>
    </row>
    <row r="31" spans="2:11" ht="4.5" customHeight="1">
      <c r="B31" s="89"/>
      <c r="C31" s="90"/>
      <c r="D31" s="29"/>
      <c r="E31" s="29"/>
      <c r="F31" s="29"/>
      <c r="G31" s="29"/>
      <c r="H31" s="205"/>
      <c r="I31" s="21"/>
      <c r="J31" s="67"/>
      <c r="K31" s="3"/>
    </row>
    <row r="32" spans="2:11" ht="21" customHeight="1">
      <c r="B32" s="95" t="s">
        <v>13</v>
      </c>
      <c r="C32" s="82"/>
      <c r="D32" s="155"/>
      <c r="E32" s="222"/>
      <c r="F32" s="21"/>
      <c r="G32" s="38"/>
      <c r="H32" s="202" t="str">
        <f>IF(D32="","郵便番号が未入力です","")</f>
        <v>郵便番号が未入力です</v>
      </c>
      <c r="I32" s="21"/>
      <c r="J32" s="67"/>
      <c r="K32" s="3"/>
    </row>
    <row r="33" spans="2:11" ht="10.5" customHeight="1">
      <c r="B33" s="91"/>
      <c r="C33" s="92"/>
      <c r="D33" s="47" t="s">
        <v>42</v>
      </c>
      <c r="E33" s="47"/>
      <c r="F33" s="28"/>
      <c r="G33" s="28"/>
      <c r="H33" s="206"/>
      <c r="I33" s="21"/>
      <c r="J33" s="67"/>
      <c r="K33" s="3"/>
    </row>
    <row r="34" spans="2:11" ht="4.5" customHeight="1">
      <c r="B34" s="89"/>
      <c r="C34" s="90"/>
      <c r="D34" s="29"/>
      <c r="E34" s="29"/>
      <c r="F34" s="29"/>
      <c r="G34" s="29"/>
      <c r="H34" s="205"/>
      <c r="I34" s="21"/>
      <c r="J34" s="67"/>
      <c r="K34" s="3"/>
    </row>
    <row r="35" spans="2:11" ht="21" customHeight="1">
      <c r="B35" s="95" t="s">
        <v>14</v>
      </c>
      <c r="C35" s="82"/>
      <c r="D35" s="240"/>
      <c r="E35" s="241"/>
      <c r="F35" s="239"/>
      <c r="G35" s="38"/>
      <c r="H35" s="202" t="str">
        <f>IF(D35="","住所をが未入力です","")</f>
        <v>住所をが未入力です</v>
      </c>
      <c r="I35" s="21"/>
      <c r="K35" s="3"/>
    </row>
    <row r="36" spans="2:11" ht="11.25" customHeight="1">
      <c r="B36" s="91"/>
      <c r="C36" s="92"/>
      <c r="D36" s="47" t="s">
        <v>45</v>
      </c>
      <c r="E36" s="47"/>
      <c r="F36" s="28"/>
      <c r="G36" s="28"/>
      <c r="H36" s="206"/>
      <c r="I36" s="21"/>
      <c r="K36" s="3"/>
    </row>
    <row r="37" spans="2:11" ht="4.5" customHeight="1">
      <c r="B37" s="89"/>
      <c r="C37" s="90"/>
      <c r="D37" s="29"/>
      <c r="E37" s="29"/>
      <c r="F37" s="29"/>
      <c r="G37" s="29"/>
      <c r="H37" s="205"/>
      <c r="I37" s="21"/>
      <c r="K37" s="3"/>
    </row>
    <row r="38" spans="2:11" ht="21" customHeight="1">
      <c r="B38" s="95" t="s">
        <v>15</v>
      </c>
      <c r="C38" s="82"/>
      <c r="D38" s="155"/>
      <c r="E38" s="222"/>
      <c r="F38" s="21"/>
      <c r="G38" s="38"/>
      <c r="H38" s="202" t="str">
        <f>IF(D38="","電話番号が未入力です","")</f>
        <v>電話番号が未入力です</v>
      </c>
      <c r="I38" s="21"/>
      <c r="K38" s="3"/>
    </row>
    <row r="39" spans="2:11" ht="9.75" customHeight="1">
      <c r="B39" s="91"/>
      <c r="C39" s="92"/>
      <c r="D39" s="47" t="s">
        <v>46</v>
      </c>
      <c r="E39" s="47"/>
      <c r="F39" s="28"/>
      <c r="G39" s="28"/>
      <c r="H39" s="206"/>
      <c r="I39" s="21"/>
      <c r="K39" s="3"/>
    </row>
    <row r="40" spans="2:11" ht="4.5" customHeight="1">
      <c r="B40" s="89"/>
      <c r="C40" s="90"/>
      <c r="D40" s="29"/>
      <c r="E40" s="29"/>
      <c r="F40" s="29"/>
      <c r="G40" s="29"/>
      <c r="H40" s="205"/>
      <c r="I40" s="21"/>
      <c r="K40" s="3"/>
    </row>
    <row r="41" spans="2:11" ht="21" customHeight="1">
      <c r="B41" s="95" t="s">
        <v>47</v>
      </c>
      <c r="C41" s="82"/>
      <c r="D41" s="237"/>
      <c r="E41" s="238"/>
      <c r="F41" s="239"/>
      <c r="G41" s="38"/>
      <c r="H41" s="202" t="str">
        <f>IF(D41="","メールアドレスが未入力です","")</f>
        <v>メールアドレスが未入力です</v>
      </c>
      <c r="I41" s="21"/>
      <c r="K41" s="3"/>
    </row>
    <row r="42" spans="2:11" ht="10.5" customHeight="1">
      <c r="B42" s="91"/>
      <c r="C42" s="92"/>
      <c r="D42" s="47" t="s">
        <v>51</v>
      </c>
      <c r="E42" s="47"/>
      <c r="F42" s="28"/>
      <c r="G42" s="28"/>
      <c r="H42" s="206"/>
      <c r="I42" s="21"/>
      <c r="K42" s="3"/>
    </row>
    <row r="43" spans="2:11" ht="9.9499999999999993" customHeight="1" thickBot="1">
      <c r="H43" s="207"/>
    </row>
    <row r="44" spans="2:11" ht="22.5" customHeight="1" thickBot="1">
      <c r="B44" s="154" t="s">
        <v>18</v>
      </c>
      <c r="C44" s="93"/>
      <c r="D44" s="156" t="s">
        <v>19</v>
      </c>
      <c r="E44" s="222"/>
      <c r="F44" s="37" t="s">
        <v>48</v>
      </c>
      <c r="G44" s="172"/>
      <c r="H44" s="202" t="str">
        <f>IF(D44="","依頼者・輸出者情報が未入力です","")</f>
        <v/>
      </c>
      <c r="I44" s="173"/>
      <c r="K44" s="3"/>
    </row>
    <row r="45" spans="2:11" ht="5.25" customHeight="1">
      <c r="D45" s="25"/>
      <c r="E45" s="25"/>
      <c r="F45" s="172"/>
      <c r="G45" s="172"/>
      <c r="H45" s="20"/>
      <c r="I45" s="173"/>
      <c r="K45" s="3"/>
    </row>
    <row r="46" spans="2:11" ht="0.75" customHeight="1">
      <c r="D46" s="8"/>
      <c r="E46" s="8"/>
      <c r="F46" s="22"/>
      <c r="G46" s="22"/>
      <c r="H46" s="74"/>
      <c r="I46" s="94"/>
      <c r="J46" s="67"/>
      <c r="K46" s="3"/>
    </row>
    <row r="47" spans="2:11" s="122" customFormat="1" ht="18.75" customHeight="1">
      <c r="B47" s="115" t="s">
        <v>91</v>
      </c>
      <c r="C47" s="116"/>
      <c r="D47" s="117"/>
      <c r="E47" s="117"/>
      <c r="F47" s="117"/>
      <c r="G47" s="117"/>
      <c r="H47" s="118" t="str">
        <f>IF(D44="いいえ","未入力チェック","")</f>
        <v>未入力チェック</v>
      </c>
      <c r="I47" s="124"/>
      <c r="J47" s="123"/>
      <c r="K47" s="121"/>
    </row>
    <row r="48" spans="2:11" ht="4.5" customHeight="1">
      <c r="B48" s="88"/>
      <c r="C48" s="82"/>
      <c r="D48" s="21"/>
      <c r="E48" s="21"/>
      <c r="F48" s="21"/>
      <c r="G48" s="21"/>
      <c r="H48" s="21"/>
      <c r="I48" s="94"/>
      <c r="J48" s="67"/>
      <c r="K48" s="3"/>
    </row>
    <row r="49" spans="2:11" ht="23.25" customHeight="1">
      <c r="B49" s="95" t="str">
        <f>IF(D44="いいえ","会社名 (英語名も併記）","")</f>
        <v>会社名 (英語名も併記）</v>
      </c>
      <c r="C49" s="82"/>
      <c r="D49" s="240"/>
      <c r="E49" s="241"/>
      <c r="F49" s="239"/>
      <c r="G49" s="38"/>
      <c r="H49" s="202" t="str">
        <f>IF($D$44="いいえ",IF(D49="","会社名が未入力です",""),"")</f>
        <v>会社名が未入力です</v>
      </c>
      <c r="I49" s="94"/>
      <c r="J49" s="67"/>
      <c r="K49" s="3"/>
    </row>
    <row r="50" spans="2:11" ht="7.5" customHeight="1">
      <c r="B50" s="81"/>
      <c r="C50" s="82"/>
      <c r="D50" s="45" t="str">
        <f>IF(D44="いいえ","例） IROHA company","")</f>
        <v>例） IROHA company</v>
      </c>
      <c r="E50" s="45"/>
      <c r="F50" s="21"/>
      <c r="G50" s="21"/>
      <c r="H50" s="202"/>
      <c r="I50" s="94"/>
      <c r="J50" s="67"/>
      <c r="K50" s="3"/>
    </row>
    <row r="51" spans="2:11" ht="4.5" customHeight="1">
      <c r="B51" s="84"/>
      <c r="C51" s="85"/>
      <c r="D51" s="27"/>
      <c r="E51" s="27"/>
      <c r="F51" s="27"/>
      <c r="G51" s="27"/>
      <c r="H51" s="203"/>
      <c r="I51" s="94"/>
      <c r="J51" s="67"/>
      <c r="K51" s="3"/>
    </row>
    <row r="52" spans="2:11" ht="23.25" customHeight="1">
      <c r="B52" s="95" t="str">
        <f>IF(D44="いいえ","部署名","")</f>
        <v>部署名</v>
      </c>
      <c r="C52" s="82"/>
      <c r="D52" s="240"/>
      <c r="E52" s="241"/>
      <c r="F52" s="239"/>
      <c r="G52" s="38"/>
      <c r="H52" s="202" t="str">
        <f>IF($D$44="いいえ",IF(D52="","部署名が未入力です",""),"")</f>
        <v>部署名が未入力です</v>
      </c>
      <c r="I52" s="94"/>
      <c r="J52" s="67"/>
      <c r="K52" s="3"/>
    </row>
    <row r="53" spans="2:11" ht="8.25" customHeight="1">
      <c r="B53" s="86"/>
      <c r="C53" s="87"/>
      <c r="D53" s="46" t="str">
        <f>IF(D44="いいえ","例） 営業部","")</f>
        <v>例） 営業部</v>
      </c>
      <c r="E53" s="46"/>
      <c r="F53" s="26"/>
      <c r="G53" s="26"/>
      <c r="H53" s="204"/>
      <c r="I53" s="94"/>
      <c r="J53" s="67"/>
      <c r="K53" s="3"/>
    </row>
    <row r="54" spans="2:11" ht="4.5" customHeight="1">
      <c r="B54" s="84"/>
      <c r="C54" s="85"/>
      <c r="D54" s="27"/>
      <c r="E54" s="27"/>
      <c r="F54" s="27"/>
      <c r="G54" s="27"/>
      <c r="H54" s="203"/>
      <c r="I54" s="94"/>
      <c r="J54" s="67"/>
      <c r="K54" s="3"/>
    </row>
    <row r="55" spans="2:11" ht="23.25" customHeight="1">
      <c r="B55" s="95" t="str">
        <f>IF(D44="いいえ","氏名","")</f>
        <v>氏名</v>
      </c>
      <c r="C55" s="82"/>
      <c r="D55" s="240"/>
      <c r="E55" s="241"/>
      <c r="F55" s="239"/>
      <c r="G55" s="38"/>
      <c r="H55" s="202" t="str">
        <f>IF($D$44="いいえ",IF(D55="","氏名が未入力です",""),"")</f>
        <v>氏名が未入力です</v>
      </c>
      <c r="I55" s="94"/>
      <c r="J55" s="67"/>
      <c r="K55" s="3"/>
    </row>
    <row r="56" spans="2:11" ht="8.25" customHeight="1">
      <c r="B56" s="86"/>
      <c r="C56" s="87"/>
      <c r="D56" s="47" t="str">
        <f>IF(D44="いいえ","例）　佐藤　花子","")</f>
        <v>例）　佐藤　花子</v>
      </c>
      <c r="E56" s="45"/>
      <c r="F56" s="26"/>
      <c r="G56" s="26"/>
      <c r="H56" s="204"/>
      <c r="I56" s="94"/>
      <c r="J56" s="67"/>
      <c r="K56" s="3"/>
    </row>
    <row r="57" spans="2:11" ht="4.5" customHeight="1">
      <c r="B57" s="84"/>
      <c r="C57" s="85"/>
      <c r="D57" s="27"/>
      <c r="E57" s="27"/>
      <c r="F57" s="27"/>
      <c r="G57" s="27"/>
      <c r="H57" s="203"/>
      <c r="I57" s="94"/>
      <c r="J57" s="67"/>
      <c r="K57" s="3"/>
    </row>
    <row r="58" spans="2:11" ht="21" customHeight="1">
      <c r="B58" s="95" t="str">
        <f>IF(D44="いいえ","郵便番号","")</f>
        <v>郵便番号</v>
      </c>
      <c r="C58" s="82"/>
      <c r="D58" s="155"/>
      <c r="E58" s="222"/>
      <c r="F58" s="21"/>
      <c r="G58" s="38"/>
      <c r="H58" s="202" t="str">
        <f>IF($D$44="いいえ",IF(D58="","郵便番号が未入力です",""),"")</f>
        <v>郵便番号が未入力です</v>
      </c>
      <c r="I58" s="94"/>
      <c r="J58" s="67"/>
      <c r="K58" s="3"/>
    </row>
    <row r="59" spans="2:11" ht="8.25" customHeight="1">
      <c r="B59" s="86"/>
      <c r="C59" s="87"/>
      <c r="D59" s="47" t="str">
        <f>IF(D44="いいえ","例） 123-4567","")</f>
        <v>例） 123-4567</v>
      </c>
      <c r="E59" s="47"/>
      <c r="F59" s="28"/>
      <c r="G59" s="26"/>
      <c r="H59" s="204"/>
      <c r="I59" s="94"/>
      <c r="J59" s="67"/>
      <c r="K59" s="3"/>
    </row>
    <row r="60" spans="2:11" ht="4.5" customHeight="1">
      <c r="B60" s="84"/>
      <c r="C60" s="85"/>
      <c r="D60" s="27"/>
      <c r="E60" s="27"/>
      <c r="F60" s="27"/>
      <c r="G60" s="27"/>
      <c r="H60" s="203"/>
      <c r="I60" s="94"/>
      <c r="J60" s="67"/>
      <c r="K60" s="3"/>
    </row>
    <row r="61" spans="2:11" ht="21" customHeight="1">
      <c r="B61" s="95" t="str">
        <f>IF(D44="いいえ","住所","")</f>
        <v>住所</v>
      </c>
      <c r="C61" s="82"/>
      <c r="D61" s="240"/>
      <c r="E61" s="241"/>
      <c r="F61" s="239"/>
      <c r="G61" s="38"/>
      <c r="H61" s="202" t="str">
        <f>IF($D$44="いいえ",IF(D61="","住所が未入力です",""),"")</f>
        <v>住所が未入力です</v>
      </c>
      <c r="I61" s="94"/>
      <c r="J61" s="67"/>
      <c r="K61" s="3"/>
    </row>
    <row r="62" spans="2:11" ht="10.5" customHeight="1">
      <c r="B62" s="86"/>
      <c r="C62" s="87"/>
      <c r="D62" s="47" t="str">
        <f>IF(D44="いいえ","例） 愛知県刈谷市刈谷町１－１－１","")</f>
        <v>例） 愛知県刈谷市刈谷町１－１－１</v>
      </c>
      <c r="E62" s="45"/>
      <c r="F62" s="26"/>
      <c r="G62" s="26"/>
      <c r="H62" s="204"/>
      <c r="I62" s="94"/>
      <c r="J62" s="67"/>
      <c r="K62" s="3"/>
    </row>
    <row r="63" spans="2:11" ht="4.5" customHeight="1">
      <c r="B63" s="89"/>
      <c r="C63" s="90"/>
      <c r="D63" s="29"/>
      <c r="E63" s="29"/>
      <c r="F63" s="29"/>
      <c r="G63" s="29"/>
      <c r="H63" s="205"/>
      <c r="I63" s="94"/>
      <c r="J63" s="67"/>
      <c r="K63" s="3"/>
    </row>
    <row r="64" spans="2:11" ht="21" customHeight="1">
      <c r="B64" s="95" t="str">
        <f>IF(D44="いいえ","電話番号","")</f>
        <v>電話番号</v>
      </c>
      <c r="C64" s="82"/>
      <c r="D64" s="155"/>
      <c r="E64" s="222"/>
      <c r="F64" s="37"/>
      <c r="G64" s="38"/>
      <c r="H64" s="202" t="str">
        <f>IF($D$44="いいえ",IF(D64="","電話番号が未入力です",""),"")</f>
        <v>電話番号が未入力です</v>
      </c>
      <c r="I64" s="94"/>
      <c r="J64" s="67"/>
      <c r="K64" s="3"/>
    </row>
    <row r="65" spans="2:11" ht="9.75" customHeight="1">
      <c r="B65" s="96"/>
      <c r="C65" s="92"/>
      <c r="D65" s="47" t="str">
        <f>IF(D44="いいえ","例） 0123-45-8888","")</f>
        <v>例） 0123-45-8888</v>
      </c>
      <c r="E65" s="47"/>
      <c r="F65" s="28"/>
      <c r="G65" s="28"/>
      <c r="H65" s="32"/>
      <c r="I65" s="94"/>
      <c r="J65" s="67"/>
      <c r="K65" s="3"/>
    </row>
    <row r="66" spans="2:11" ht="9.9499999999999993" customHeight="1">
      <c r="B66" s="7"/>
      <c r="C66" s="7"/>
      <c r="D66" s="9"/>
      <c r="E66" s="9"/>
      <c r="F66" s="242"/>
      <c r="G66" s="242"/>
      <c r="H66" s="243"/>
      <c r="I66" s="243"/>
      <c r="J66" s="67"/>
      <c r="K66" s="3"/>
    </row>
    <row r="67" spans="2:11" s="122" customFormat="1" ht="18.75" customHeight="1">
      <c r="B67" s="115" t="s">
        <v>39</v>
      </c>
      <c r="C67" s="116"/>
      <c r="D67" s="117"/>
      <c r="E67" s="117"/>
      <c r="F67" s="117"/>
      <c r="G67" s="117"/>
      <c r="H67" s="118" t="s">
        <v>49</v>
      </c>
      <c r="I67" s="125"/>
      <c r="K67" s="121"/>
    </row>
    <row r="68" spans="2:11" ht="4.5" customHeight="1">
      <c r="B68" s="97"/>
      <c r="C68" s="98"/>
      <c r="D68" s="24"/>
      <c r="E68" s="24"/>
      <c r="F68" s="24"/>
      <c r="G68" s="24"/>
      <c r="H68" s="24"/>
      <c r="I68" s="94"/>
      <c r="J68" s="67"/>
      <c r="K68" s="3"/>
    </row>
    <row r="69" spans="2:11" ht="21" customHeight="1">
      <c r="B69" s="95" t="s">
        <v>293</v>
      </c>
      <c r="C69" s="82"/>
      <c r="D69" s="155"/>
      <c r="E69" s="222"/>
      <c r="F69" s="37" t="s">
        <v>48</v>
      </c>
      <c r="G69" s="22"/>
      <c r="H69" s="208" t="str">
        <f>IF(D69="","輸出国が未入力です","")</f>
        <v>輸出国が未入力です</v>
      </c>
      <c r="I69" s="172"/>
      <c r="J69" s="68"/>
      <c r="K69" s="3"/>
    </row>
    <row r="70" spans="2:11" ht="10.5" customHeight="1">
      <c r="B70" s="99"/>
      <c r="C70" s="92"/>
      <c r="D70" s="47" t="s">
        <v>303</v>
      </c>
      <c r="E70" s="47"/>
      <c r="F70" s="39"/>
      <c r="G70" s="39"/>
      <c r="H70" s="209"/>
      <c r="I70" s="172"/>
      <c r="J70" s="68"/>
      <c r="K70" s="3"/>
    </row>
    <row r="71" spans="2:11" ht="9" customHeight="1">
      <c r="B71" s="100"/>
      <c r="C71" s="90"/>
      <c r="D71" s="34"/>
      <c r="E71" s="34"/>
      <c r="F71" s="35"/>
      <c r="G71" s="35"/>
      <c r="H71" s="210"/>
      <c r="I71" s="172"/>
      <c r="J71" s="68"/>
      <c r="K71" s="3"/>
    </row>
    <row r="72" spans="2:11" ht="23.25" customHeight="1">
      <c r="B72" s="95" t="str">
        <f>IF(D69="輸出予定なし（社内管理用）","","会社名(可能であれば英語名）")</f>
        <v>会社名(可能であれば英語名）</v>
      </c>
      <c r="C72" s="82"/>
      <c r="D72" s="240"/>
      <c r="E72" s="241"/>
      <c r="F72" s="239"/>
      <c r="G72" s="172"/>
      <c r="H72" s="208" t="str">
        <f>IF(OR(D69="輸出予定なし（社内管理用）",D72&lt;&gt;""),"","会社名が未入力です")</f>
        <v>会社名が未入力です</v>
      </c>
      <c r="I72" s="172"/>
      <c r="J72" s="68"/>
      <c r="K72" s="3"/>
    </row>
    <row r="73" spans="2:11" ht="8.25" customHeight="1">
      <c r="B73" s="91"/>
      <c r="C73" s="92"/>
      <c r="D73" s="47" t="str">
        <f>IF(D69="輸出予定なし（社内管理用）","","例） ABC corporation")</f>
        <v>例） ABC corporation</v>
      </c>
      <c r="E73" s="47"/>
      <c r="F73" s="101"/>
      <c r="G73" s="101"/>
      <c r="H73" s="209"/>
      <c r="I73" s="172"/>
      <c r="J73" s="68"/>
      <c r="K73" s="3"/>
    </row>
    <row r="74" spans="2:11" ht="4.5" customHeight="1">
      <c r="B74" s="89"/>
      <c r="C74" s="90"/>
      <c r="D74" s="36"/>
      <c r="E74" s="36"/>
      <c r="F74" s="102"/>
      <c r="G74" s="102"/>
      <c r="H74" s="210"/>
      <c r="I74" s="172"/>
      <c r="J74" s="68"/>
      <c r="K74" s="3"/>
    </row>
    <row r="75" spans="2:11" ht="23.25" customHeight="1">
      <c r="B75" s="95" t="str">
        <f>IF(D69="輸出予定なし（社内管理用）","","所在地")</f>
        <v>所在地</v>
      </c>
      <c r="C75" s="82"/>
      <c r="D75" s="240"/>
      <c r="E75" s="241"/>
      <c r="F75" s="239"/>
      <c r="G75" s="172"/>
      <c r="H75" s="208" t="str">
        <f>IF(OR(D69="輸出予定なし（社内管理用）",D75&lt;&gt;""),"","所在地が未入力です")</f>
        <v>所在地が未入力です</v>
      </c>
      <c r="I75" s="172"/>
      <c r="J75" s="68"/>
      <c r="K75" s="3"/>
    </row>
    <row r="76" spans="2:11" ht="8.25" customHeight="1">
      <c r="B76" s="91"/>
      <c r="C76" s="92"/>
      <c r="D76" s="47" t="str">
        <f>IF(D69="輸出予定なし（社内管理用）","","例） 101 Smart Street New York City, NY USA 35011")</f>
        <v>例） 101 Smart Street New York City, NY USA 35011</v>
      </c>
      <c r="E76" s="47"/>
      <c r="F76" s="101"/>
      <c r="G76" s="101"/>
      <c r="H76" s="209"/>
      <c r="I76" s="172"/>
      <c r="J76" s="68"/>
      <c r="K76" s="3"/>
    </row>
    <row r="77" spans="2:11" ht="4.5" customHeight="1">
      <c r="B77" s="89"/>
      <c r="C77" s="90"/>
      <c r="D77" s="36"/>
      <c r="E77" s="36"/>
      <c r="F77" s="102"/>
      <c r="G77" s="102"/>
      <c r="H77" s="210"/>
      <c r="I77" s="172"/>
      <c r="J77" s="68"/>
      <c r="K77" s="3"/>
    </row>
    <row r="78" spans="2:11" ht="23.25" customHeight="1">
      <c r="B78" s="95" t="str">
        <f>IF(D69="輸出予定なし（社内管理用）","","URL")</f>
        <v>URL</v>
      </c>
      <c r="C78" s="82"/>
      <c r="D78" s="240"/>
      <c r="E78" s="241"/>
      <c r="F78" s="239"/>
      <c r="G78" s="172"/>
      <c r="H78" s="208" t="str">
        <f>IF(OR(D69="輸出予定なし（社内管理用）",D78&lt;&gt;""),"","URLが未入力です")</f>
        <v>URLが未入力です</v>
      </c>
      <c r="I78" s="172"/>
      <c r="J78" s="68"/>
      <c r="K78" s="3"/>
    </row>
    <row r="79" spans="2:11" ht="10.5" customHeight="1">
      <c r="B79" s="91"/>
      <c r="C79" s="92"/>
      <c r="D79" s="47" t="str">
        <f>IF(D69="輸出予定なし（社内管理用）","","例） http://www.ABC.com")</f>
        <v>例） http://www.ABC.com</v>
      </c>
      <c r="E79" s="47"/>
      <c r="F79" s="101"/>
      <c r="G79" s="101"/>
      <c r="H79" s="209"/>
      <c r="I79" s="172"/>
      <c r="J79" s="68"/>
      <c r="K79" s="3"/>
    </row>
    <row r="80" spans="2:11" ht="4.5" customHeight="1">
      <c r="B80" s="83"/>
      <c r="C80" s="82"/>
      <c r="D80" s="9"/>
      <c r="E80" s="9"/>
      <c r="F80" s="172"/>
      <c r="G80" s="172"/>
      <c r="H80" s="208"/>
      <c r="I80" s="172"/>
      <c r="J80" s="68"/>
      <c r="K80" s="3"/>
    </row>
    <row r="81" spans="2:11" ht="23.25" customHeight="1">
      <c r="B81" s="95" t="str">
        <f>IF(D69="輸出予定なし（社内管理用）","","事業内容")</f>
        <v>事業内容</v>
      </c>
      <c r="C81" s="82"/>
      <c r="D81" s="240"/>
      <c r="E81" s="241"/>
      <c r="F81" s="239"/>
      <c r="G81" s="172"/>
      <c r="H81" s="208" t="str">
        <f>IF(OR(D69="輸出予定なし（社内管理用）",D81&lt;&gt;""),"","事業内容が未入力です")</f>
        <v>事業内容が未入力です</v>
      </c>
      <c r="I81" s="172"/>
      <c r="J81" s="68"/>
      <c r="K81" s="3"/>
    </row>
    <row r="82" spans="2:11" ht="10.5" customHeight="1">
      <c r="B82" s="91"/>
      <c r="C82" s="92"/>
      <c r="D82" s="47" t="str">
        <f>IF(D69="輸出予定なし（社内管理用）","","例） 自動車部品の製造")</f>
        <v>例） 自動車部品の製造</v>
      </c>
      <c r="E82" s="47"/>
      <c r="F82" s="101"/>
      <c r="G82" s="101"/>
      <c r="H82" s="201"/>
      <c r="I82" s="172"/>
      <c r="J82" s="68"/>
      <c r="K82" s="3"/>
    </row>
    <row r="83" spans="2:11" ht="9.9499999999999993" customHeight="1">
      <c r="B83" s="7"/>
      <c r="C83" s="7"/>
      <c r="D83" s="9"/>
      <c r="E83" s="9"/>
      <c r="F83" s="172"/>
      <c r="G83" s="172"/>
      <c r="H83" s="22"/>
      <c r="I83" s="172"/>
      <c r="J83" s="68"/>
      <c r="K83" s="3"/>
    </row>
    <row r="84" spans="2:11" s="122" customFormat="1" ht="18.75" customHeight="1">
      <c r="B84" s="115" t="s">
        <v>143</v>
      </c>
      <c r="C84" s="116"/>
      <c r="D84" s="117"/>
      <c r="E84" s="117"/>
      <c r="F84" s="117"/>
      <c r="G84" s="117"/>
      <c r="H84" s="118" t="s">
        <v>49</v>
      </c>
      <c r="I84" s="126"/>
      <c r="J84" s="127"/>
      <c r="K84" s="121"/>
    </row>
    <row r="85" spans="2:11" ht="5.25" customHeight="1">
      <c r="B85" s="97"/>
      <c r="C85" s="98"/>
      <c r="D85" s="24"/>
      <c r="E85" s="24"/>
      <c r="F85" s="24"/>
      <c r="G85" s="24"/>
      <c r="H85" s="24"/>
      <c r="I85" s="172"/>
      <c r="J85" s="68"/>
      <c r="K85" s="3"/>
    </row>
    <row r="86" spans="2:11" s="6" customFormat="1" ht="22.5" customHeight="1">
      <c r="B86" s="95" t="s">
        <v>36</v>
      </c>
      <c r="C86" s="82"/>
      <c r="D86" s="234"/>
      <c r="E86" s="235"/>
      <c r="F86" s="236"/>
      <c r="G86" s="22"/>
      <c r="H86" s="208" t="str">
        <f>IF(D86="","利用目的が未入力です","")</f>
        <v>利用目的が未入力です</v>
      </c>
      <c r="I86" s="172"/>
      <c r="J86" s="9"/>
      <c r="K86" s="23"/>
    </row>
    <row r="87" spans="2:11" s="44" customFormat="1" ht="8.25" customHeight="1">
      <c r="B87" s="103"/>
      <c r="C87" s="104"/>
      <c r="D87" s="47" t="s">
        <v>52</v>
      </c>
      <c r="E87" s="47"/>
      <c r="F87" s="41"/>
      <c r="G87" s="41"/>
      <c r="H87" s="209"/>
      <c r="I87" s="105"/>
      <c r="J87" s="42"/>
      <c r="K87" s="43"/>
    </row>
    <row r="88" spans="2:11" s="6" customFormat="1" ht="5.25" customHeight="1">
      <c r="B88" s="100"/>
      <c r="C88" s="90"/>
      <c r="D88" s="36"/>
      <c r="E88" s="36"/>
      <c r="F88" s="35"/>
      <c r="G88" s="35"/>
      <c r="H88" s="210"/>
      <c r="I88" s="172"/>
      <c r="J88" s="9"/>
      <c r="K88" s="23"/>
    </row>
    <row r="89" spans="2:11" s="6" customFormat="1" ht="18" customHeight="1">
      <c r="B89" s="95" t="s">
        <v>292</v>
      </c>
      <c r="C89" s="82"/>
      <c r="D89" s="157"/>
      <c r="E89" s="222"/>
      <c r="F89" s="37" t="s">
        <v>48</v>
      </c>
      <c r="G89" s="106"/>
      <c r="H89" s="208" t="str">
        <f>IF(D89="","再輸出の可能性が未入力です","")</f>
        <v>再輸出の可能性が未入力です</v>
      </c>
      <c r="I89" s="172"/>
      <c r="J89" s="9"/>
      <c r="K89" s="23"/>
    </row>
    <row r="90" spans="2:11" s="44" customFormat="1" ht="7.5" customHeight="1">
      <c r="B90" s="103"/>
      <c r="C90" s="104"/>
      <c r="D90" s="33"/>
      <c r="E90" s="33"/>
      <c r="F90" s="107"/>
      <c r="G90" s="107"/>
      <c r="H90" s="209"/>
      <c r="I90" s="105"/>
      <c r="J90" s="42"/>
      <c r="K90" s="43"/>
    </row>
    <row r="91" spans="2:11" s="6" customFormat="1" ht="6" customHeight="1">
      <c r="B91" s="83"/>
      <c r="C91" s="82"/>
      <c r="D91" s="9"/>
      <c r="E91" s="9"/>
      <c r="F91" s="106"/>
      <c r="G91" s="106"/>
      <c r="H91" s="208"/>
      <c r="I91" s="172"/>
      <c r="J91" s="9"/>
      <c r="K91" s="23"/>
    </row>
    <row r="92" spans="2:11" s="6" customFormat="1" ht="27" customHeight="1">
      <c r="B92" s="95" t="s">
        <v>298</v>
      </c>
      <c r="C92" s="82"/>
      <c r="D92" s="197"/>
      <c r="E92" s="223"/>
      <c r="F92" s="22"/>
      <c r="G92" s="22"/>
      <c r="H92" s="208" t="str">
        <f>IF(D92="","希望納期が未入力です","")</f>
        <v>希望納期が未入力です</v>
      </c>
      <c r="I92" s="172"/>
      <c r="J92" s="9"/>
      <c r="K92" s="23"/>
    </row>
    <row r="93" spans="2:11" s="44" customFormat="1" ht="8.25" customHeight="1">
      <c r="B93" s="103"/>
      <c r="C93" s="104"/>
      <c r="D93" s="47" t="s">
        <v>122</v>
      </c>
      <c r="E93" s="47"/>
      <c r="F93" s="107"/>
      <c r="G93" s="107"/>
      <c r="H93" s="209"/>
      <c r="I93" s="105"/>
      <c r="J93" s="42"/>
      <c r="K93" s="43"/>
    </row>
    <row r="94" spans="2:11" s="6" customFormat="1" ht="5.25" customHeight="1">
      <c r="B94" s="83"/>
      <c r="C94" s="82"/>
      <c r="D94" s="9"/>
      <c r="E94" s="9"/>
      <c r="F94" s="106"/>
      <c r="G94" s="106"/>
      <c r="H94" s="208"/>
      <c r="I94" s="172"/>
      <c r="J94" s="9"/>
      <c r="K94" s="23"/>
    </row>
    <row r="95" spans="2:11" s="6" customFormat="1" ht="24" customHeight="1">
      <c r="B95" s="95" t="s">
        <v>297</v>
      </c>
      <c r="C95" s="82"/>
      <c r="D95" s="197"/>
      <c r="E95" s="223"/>
      <c r="F95" s="22"/>
      <c r="G95" s="22"/>
      <c r="H95" s="208" t="str">
        <f>IF(D95="","輸出予定日が未入力です","")</f>
        <v>輸出予定日が未入力です</v>
      </c>
      <c r="I95" s="172"/>
      <c r="J95" s="9"/>
      <c r="K95" s="23"/>
    </row>
    <row r="96" spans="2:11" s="44" customFormat="1" ht="9" customHeight="1">
      <c r="B96" s="103"/>
      <c r="C96" s="104"/>
      <c r="D96" s="214" t="s">
        <v>121</v>
      </c>
      <c r="E96" s="47"/>
      <c r="F96" s="41"/>
      <c r="G96" s="41"/>
      <c r="H96" s="206"/>
      <c r="I96" s="105"/>
      <c r="J96" s="42"/>
      <c r="K96" s="43"/>
    </row>
    <row r="97" spans="1:11" s="44" customFormat="1" ht="9.9499999999999993" customHeight="1">
      <c r="B97" s="45"/>
      <c r="C97" s="212"/>
      <c r="D97" s="45"/>
      <c r="E97" s="45"/>
      <c r="F97" s="213"/>
      <c r="G97" s="213"/>
      <c r="H97" s="202"/>
      <c r="I97" s="105"/>
      <c r="J97" s="42"/>
      <c r="K97" s="43"/>
    </row>
    <row r="98" spans="1:11" s="122" customFormat="1" ht="18.75" customHeight="1">
      <c r="B98" s="115" t="s">
        <v>299</v>
      </c>
      <c r="C98" s="116"/>
      <c r="D98" s="117"/>
      <c r="E98" s="117"/>
      <c r="F98" s="117"/>
      <c r="G98" s="117"/>
      <c r="H98" s="118"/>
      <c r="I98" s="126"/>
      <c r="J98" s="127"/>
      <c r="K98" s="121"/>
    </row>
    <row r="99" spans="1:11" ht="5.25" customHeight="1">
      <c r="B99" s="180"/>
      <c r="C99" s="180"/>
      <c r="D99" s="24"/>
      <c r="E99" s="24"/>
      <c r="F99" s="24"/>
      <c r="G99" s="24"/>
      <c r="H99" s="24"/>
      <c r="I99" s="177"/>
      <c r="J99" s="68"/>
      <c r="K99" s="3"/>
    </row>
    <row r="100" spans="1:11" ht="14.1" customHeight="1">
      <c r="B100" s="178" t="s">
        <v>284</v>
      </c>
      <c r="C100" s="179"/>
      <c r="D100" s="21"/>
      <c r="E100" s="21"/>
      <c r="F100" s="21"/>
      <c r="G100" s="21"/>
      <c r="H100" s="21"/>
      <c r="I100" s="177"/>
      <c r="J100" s="68"/>
      <c r="K100" s="3"/>
    </row>
    <row r="101" spans="1:11" ht="14.1" customHeight="1">
      <c r="B101" s="178" t="s">
        <v>285</v>
      </c>
      <c r="C101" s="82"/>
      <c r="D101" s="21"/>
      <c r="E101" s="21"/>
      <c r="F101" s="21"/>
      <c r="G101" s="21"/>
      <c r="H101" s="21"/>
      <c r="I101" s="177"/>
      <c r="J101" s="68"/>
      <c r="K101" s="3"/>
    </row>
    <row r="102" spans="1:11" ht="6" customHeight="1">
      <c r="B102" s="7"/>
      <c r="C102" s="7"/>
      <c r="D102" s="9"/>
      <c r="E102" s="9"/>
      <c r="F102" s="177"/>
      <c r="G102" s="177"/>
      <c r="H102" s="22"/>
      <c r="I102" s="177"/>
      <c r="J102" s="68"/>
      <c r="K102" s="3"/>
    </row>
    <row r="103" spans="1:11" s="56" customFormat="1" ht="18" customHeight="1">
      <c r="B103" s="224" t="s">
        <v>289</v>
      </c>
      <c r="C103" s="225"/>
      <c r="D103" s="226"/>
      <c r="E103" s="232" t="s">
        <v>290</v>
      </c>
      <c r="F103" s="233"/>
      <c r="G103" s="184"/>
      <c r="H103" s="184"/>
      <c r="I103" s="185"/>
      <c r="J103" s="184"/>
    </row>
    <row r="104" spans="1:11" ht="18" customHeight="1">
      <c r="B104" s="188" t="s">
        <v>286</v>
      </c>
      <c r="C104" s="189"/>
      <c r="D104" s="192"/>
      <c r="E104" s="231" t="s">
        <v>316</v>
      </c>
      <c r="F104" s="230"/>
      <c r="G104" s="21"/>
      <c r="H104" s="21"/>
      <c r="I104" s="177"/>
      <c r="J104" s="68"/>
      <c r="K104" s="3"/>
    </row>
    <row r="105" spans="1:11" ht="18" customHeight="1">
      <c r="B105" s="190" t="s">
        <v>308</v>
      </c>
      <c r="C105" s="191"/>
      <c r="D105" s="193"/>
      <c r="E105" s="231" t="s">
        <v>317</v>
      </c>
      <c r="F105" s="230"/>
      <c r="G105" s="21"/>
      <c r="H105" s="21"/>
      <c r="I105" s="177"/>
      <c r="J105" s="68"/>
      <c r="K105" s="3"/>
    </row>
    <row r="106" spans="1:11" ht="18" customHeight="1">
      <c r="B106" s="181" t="s">
        <v>291</v>
      </c>
      <c r="C106" s="186"/>
      <c r="D106" s="187"/>
      <c r="E106" s="229" t="s">
        <v>296</v>
      </c>
      <c r="F106" s="230"/>
      <c r="G106" s="21"/>
      <c r="H106" s="21"/>
      <c r="I106" s="177"/>
      <c r="J106" s="68"/>
      <c r="K106" s="3"/>
    </row>
    <row r="107" spans="1:11" ht="18" customHeight="1">
      <c r="B107" s="181" t="s">
        <v>287</v>
      </c>
      <c r="C107" s="182"/>
      <c r="D107" s="183"/>
      <c r="E107" s="227" t="s">
        <v>288</v>
      </c>
      <c r="F107" s="228"/>
      <c r="G107" s="21"/>
      <c r="H107" s="21"/>
      <c r="I107" s="177"/>
      <c r="J107" s="68"/>
      <c r="K107" s="3"/>
    </row>
    <row r="108" spans="1:11" s="6" customFormat="1" ht="9.9499999999999993" customHeight="1">
      <c r="A108" s="40"/>
      <c r="B108" s="216"/>
      <c r="C108" s="217"/>
      <c r="D108" s="39"/>
      <c r="E108" s="39"/>
      <c r="F108" s="39"/>
      <c r="G108" s="39"/>
      <c r="H108" s="32"/>
      <c r="I108" s="172"/>
      <c r="J108" s="9"/>
      <c r="K108" s="23"/>
    </row>
    <row r="109" spans="1:11" s="57" customFormat="1" ht="12" customHeight="1">
      <c r="B109" s="176" t="s">
        <v>305</v>
      </c>
      <c r="C109" s="176"/>
      <c r="D109" s="176"/>
      <c r="E109" s="176"/>
      <c r="F109" s="176"/>
      <c r="G109" s="176"/>
      <c r="H109" s="211"/>
      <c r="I109" s="176"/>
      <c r="J109" s="74"/>
      <c r="K109" s="75"/>
    </row>
    <row r="110" spans="1:11" s="57" customFormat="1" ht="12" customHeight="1">
      <c r="B110" s="176" t="s">
        <v>295</v>
      </c>
      <c r="C110" s="176"/>
      <c r="D110" s="176"/>
      <c r="E110" s="176"/>
      <c r="F110" s="176"/>
      <c r="G110" s="176"/>
      <c r="H110" s="211"/>
      <c r="I110" s="176"/>
      <c r="J110" s="74"/>
      <c r="K110" s="75"/>
    </row>
    <row r="111" spans="1:11" s="56" customFormat="1" ht="12" customHeight="1">
      <c r="B111" s="176" t="s">
        <v>294</v>
      </c>
      <c r="C111" s="176"/>
      <c r="D111" s="176"/>
      <c r="E111" s="176"/>
      <c r="F111" s="176"/>
      <c r="G111" s="176"/>
      <c r="H111" s="211"/>
      <c r="I111" s="176"/>
      <c r="J111" s="76"/>
      <c r="K111" s="77"/>
    </row>
  </sheetData>
  <sheetProtection password="C476" sheet="1" objects="1" scenarios="1" formatCells="0"/>
  <mergeCells count="23">
    <mergeCell ref="B9:H9"/>
    <mergeCell ref="D23:F23"/>
    <mergeCell ref="D26:F26"/>
    <mergeCell ref="D29:F29"/>
    <mergeCell ref="D35:F35"/>
    <mergeCell ref="D16:F16"/>
    <mergeCell ref="D86:F86"/>
    <mergeCell ref="D41:F41"/>
    <mergeCell ref="D49:F49"/>
    <mergeCell ref="D81:F81"/>
    <mergeCell ref="D78:F78"/>
    <mergeCell ref="D72:F72"/>
    <mergeCell ref="D75:F75"/>
    <mergeCell ref="D61:F61"/>
    <mergeCell ref="D55:F55"/>
    <mergeCell ref="D52:F52"/>
    <mergeCell ref="F66:I66"/>
    <mergeCell ref="B103:D103"/>
    <mergeCell ref="E107:F107"/>
    <mergeCell ref="E106:F106"/>
    <mergeCell ref="E105:F105"/>
    <mergeCell ref="E104:F104"/>
    <mergeCell ref="E103:F103"/>
  </mergeCells>
  <phoneticPr fontId="10"/>
  <conditionalFormatting sqref="B48:H65">
    <cfRule type="expression" dxfId="22" priority="6">
      <formula>OR($D$44="はい",$D$44="")</formula>
    </cfRule>
  </conditionalFormatting>
  <conditionalFormatting sqref="B47:H47">
    <cfRule type="expression" dxfId="21" priority="4">
      <formula>OR($D$44="はい",$D$44="")</formula>
    </cfRule>
  </conditionalFormatting>
  <conditionalFormatting sqref="B71:H82">
    <cfRule type="expression" dxfId="20" priority="3">
      <formula>$D$69="輸出予定なし（社内管理用）"</formula>
    </cfRule>
  </conditionalFormatting>
  <conditionalFormatting sqref="E69">
    <cfRule type="expression" dxfId="19" priority="2">
      <formula>OR($D$44="はい",$D$44="")</formula>
    </cfRule>
  </conditionalFormatting>
  <conditionalFormatting sqref="E89">
    <cfRule type="expression" dxfId="18" priority="1">
      <formula>OR($D$44="はい",$D$44="")</formula>
    </cfRule>
  </conditionalFormatting>
  <dataValidations count="3">
    <dataValidation imeMode="disabled" allowBlank="1" showInputMessage="1" showErrorMessage="1" sqref="F82:F83 I44:I45 G44:G45 F45 G72:G83 F73:F74 F76:F77 F79:F80 F102:G102 I104:I110 I69:I102"/>
    <dataValidation imeMode="halfAlpha" allowBlank="1" showInputMessage="1" showErrorMessage="1" sqref="D32:E32 D38:E38 D41:F41 D58:E58 D64:E64 D78:F78 E44 E69 E89"/>
    <dataValidation type="list" allowBlank="1" showInputMessage="1" showErrorMessage="1" sqref="D91:E91">
      <formula1>$D$4:$D$5</formula1>
    </dataValidation>
  </dataValidations>
  <pageMargins left="0.39370078740157483" right="0.23622047244094491" top="0.15748031496062992" bottom="0.15748031496062992" header="0.15748031496062992" footer="0.11811023622047245"/>
  <pageSetup paperSize="9" scale="59" orientation="portrait" r:id="rId1"/>
  <headerFooter>
    <oddFooter>&amp;R&amp;9 08E19</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リスト!$C$4:$C$5</xm:f>
          </x14:formula1>
          <xm:sqref>D44</xm:sqref>
        </x14:dataValidation>
        <x14:dataValidation type="list" allowBlank="1" showInputMessage="1" showErrorMessage="1">
          <x14:formula1>
            <xm:f>リスト!$D$4:$D$5</xm:f>
          </x14:formula1>
          <xm:sqref>D94:E94 D89</xm:sqref>
        </x14:dataValidation>
        <x14:dataValidation type="list" allowBlank="1" showInputMessage="1" showErrorMessage="1">
          <x14:formula1>
            <xm:f>リスト!$G$4:$G$74</xm:f>
          </x14:formula1>
          <xm:sqref>D69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2"/>
  <sheetViews>
    <sheetView showGridLines="0" zoomScaleNormal="100" zoomScaleSheetLayoutView="85" zoomScalePageLayoutView="85" workbookViewId="0">
      <selection activeCell="B10" sqref="B10"/>
    </sheetView>
  </sheetViews>
  <sheetFormatPr defaultRowHeight="13.5"/>
  <cols>
    <col min="1" max="1" width="1.375" style="59" customWidth="1"/>
    <col min="2" max="2" width="19" style="59" customWidth="1"/>
    <col min="3" max="3" width="38.75" style="59" customWidth="1"/>
    <col min="4" max="4" width="11.375" style="59" customWidth="1"/>
    <col min="5" max="5" width="27" style="59" customWidth="1"/>
    <col min="6" max="6" width="33.125" style="59" customWidth="1"/>
    <col min="7" max="8" width="2.25" style="59" customWidth="1"/>
    <col min="9" max="9" width="16.625" style="59" customWidth="1"/>
    <col min="10" max="16384" width="9" style="59"/>
  </cols>
  <sheetData>
    <row r="2" spans="2:9" ht="21">
      <c r="B2" s="49" t="s">
        <v>54</v>
      </c>
      <c r="C2" s="49"/>
      <c r="E2" s="49"/>
    </row>
    <row r="3" spans="2:9" ht="21.75" customHeight="1">
      <c r="B3" s="69" t="s">
        <v>3</v>
      </c>
      <c r="C3" s="80" t="s">
        <v>89</v>
      </c>
      <c r="D3" s="79"/>
      <c r="F3" s="3"/>
    </row>
    <row r="4" spans="2:9" ht="11.25" customHeight="1">
      <c r="B4" s="69"/>
      <c r="C4" s="80"/>
      <c r="D4" s="79"/>
      <c r="F4" s="3"/>
    </row>
    <row r="5" spans="2:9" ht="18.75" customHeight="1">
      <c r="B5" s="108" t="s">
        <v>315</v>
      </c>
      <c r="C5" s="70"/>
      <c r="F5" s="3"/>
    </row>
    <row r="6" spans="2:9" ht="21.75" customHeight="1">
      <c r="B6" s="2" t="s">
        <v>117</v>
      </c>
      <c r="F6" s="3"/>
    </row>
    <row r="7" spans="2:9" ht="8.25" customHeight="1">
      <c r="B7" s="54"/>
      <c r="C7" s="58"/>
      <c r="D7" s="58"/>
      <c r="E7" s="58"/>
      <c r="F7" s="50"/>
    </row>
    <row r="8" spans="2:9" ht="17.25" customHeight="1">
      <c r="H8" s="58"/>
      <c r="I8" s="218" t="s">
        <v>55</v>
      </c>
    </row>
    <row r="9" spans="2:9" ht="17.25" customHeight="1">
      <c r="B9" s="137" t="s">
        <v>4</v>
      </c>
      <c r="C9" s="138" t="s">
        <v>57</v>
      </c>
      <c r="D9" s="138" t="s">
        <v>92</v>
      </c>
      <c r="E9" s="136" t="s">
        <v>135</v>
      </c>
      <c r="F9" s="138" t="s">
        <v>90</v>
      </c>
      <c r="I9" s="55" t="s">
        <v>56</v>
      </c>
    </row>
    <row r="10" spans="2:9" ht="27.75" customHeight="1">
      <c r="B10" s="132"/>
      <c r="C10" s="133"/>
      <c r="D10" s="139"/>
      <c r="E10" s="132"/>
      <c r="F10" s="134"/>
      <c r="I10" s="144" t="str">
        <f t="shared" ref="I10:I22" si="0">IF(COUNTA(B10:D10)=0, "",IF(COUNTA(B10:D10)=3,"", IF(B10="","品番未入力", IF(C10="","型式未入力",IF(D10="","台数未入力")))))</f>
        <v/>
      </c>
    </row>
    <row r="11" spans="2:9" ht="27.75" customHeight="1">
      <c r="B11" s="132"/>
      <c r="C11" s="133"/>
      <c r="D11" s="139"/>
      <c r="E11" s="132"/>
      <c r="F11" s="134"/>
      <c r="I11" s="144" t="str">
        <f t="shared" si="0"/>
        <v/>
      </c>
    </row>
    <row r="12" spans="2:9" ht="27.75" customHeight="1">
      <c r="B12" s="132"/>
      <c r="C12" s="133"/>
      <c r="D12" s="139"/>
      <c r="E12" s="132"/>
      <c r="F12" s="134"/>
      <c r="I12" s="144" t="str">
        <f t="shared" si="0"/>
        <v/>
      </c>
    </row>
    <row r="13" spans="2:9" ht="27.75" customHeight="1">
      <c r="B13" s="132"/>
      <c r="C13" s="133"/>
      <c r="D13" s="139"/>
      <c r="E13" s="132"/>
      <c r="F13" s="134"/>
      <c r="I13" s="144" t="str">
        <f t="shared" si="0"/>
        <v/>
      </c>
    </row>
    <row r="14" spans="2:9" ht="27.75" customHeight="1">
      <c r="B14" s="132"/>
      <c r="C14" s="133"/>
      <c r="D14" s="139"/>
      <c r="E14" s="132"/>
      <c r="F14" s="134"/>
      <c r="I14" s="144" t="str">
        <f t="shared" si="0"/>
        <v/>
      </c>
    </row>
    <row r="15" spans="2:9" ht="27.75" customHeight="1">
      <c r="B15" s="132"/>
      <c r="C15" s="133"/>
      <c r="D15" s="139"/>
      <c r="E15" s="132"/>
      <c r="F15" s="134"/>
      <c r="I15" s="144" t="str">
        <f t="shared" si="0"/>
        <v/>
      </c>
    </row>
    <row r="16" spans="2:9" ht="27.75" customHeight="1">
      <c r="B16" s="132"/>
      <c r="C16" s="133"/>
      <c r="D16" s="139"/>
      <c r="E16" s="132"/>
      <c r="F16" s="134"/>
      <c r="I16" s="144" t="str">
        <f t="shared" si="0"/>
        <v/>
      </c>
    </row>
    <row r="17" spans="2:9" ht="27.75" customHeight="1">
      <c r="B17" s="132"/>
      <c r="C17" s="132"/>
      <c r="D17" s="139"/>
      <c r="E17" s="132"/>
      <c r="F17" s="134"/>
      <c r="I17" s="144" t="str">
        <f t="shared" si="0"/>
        <v/>
      </c>
    </row>
    <row r="18" spans="2:9" ht="27.75" customHeight="1">
      <c r="B18" s="132"/>
      <c r="C18" s="132"/>
      <c r="D18" s="139"/>
      <c r="E18" s="132"/>
      <c r="F18" s="134"/>
      <c r="I18" s="144" t="str">
        <f t="shared" si="0"/>
        <v/>
      </c>
    </row>
    <row r="19" spans="2:9" ht="27.75" customHeight="1">
      <c r="B19" s="132"/>
      <c r="C19" s="132"/>
      <c r="D19" s="139"/>
      <c r="E19" s="132"/>
      <c r="F19" s="134"/>
      <c r="I19" s="144" t="str">
        <f t="shared" si="0"/>
        <v/>
      </c>
    </row>
    <row r="20" spans="2:9" ht="27.75" customHeight="1">
      <c r="B20" s="132"/>
      <c r="C20" s="132"/>
      <c r="D20" s="139"/>
      <c r="E20" s="132"/>
      <c r="F20" s="134"/>
      <c r="I20" s="144" t="str">
        <f t="shared" si="0"/>
        <v/>
      </c>
    </row>
    <row r="21" spans="2:9" ht="27.75" customHeight="1">
      <c r="B21" s="132"/>
      <c r="C21" s="132"/>
      <c r="D21" s="139"/>
      <c r="E21" s="132"/>
      <c r="F21" s="134"/>
      <c r="I21" s="144" t="str">
        <f t="shared" si="0"/>
        <v/>
      </c>
    </row>
    <row r="22" spans="2:9" ht="27.75" customHeight="1">
      <c r="B22" s="135"/>
      <c r="C22" s="132"/>
      <c r="D22" s="139"/>
      <c r="E22" s="132"/>
      <c r="F22" s="134"/>
      <c r="I22" s="144" t="str">
        <f t="shared" si="0"/>
        <v/>
      </c>
    </row>
    <row r="23" spans="2:9" ht="19.5" customHeight="1">
      <c r="B23" s="159" t="s">
        <v>58</v>
      </c>
      <c r="C23" s="146"/>
      <c r="D23" s="147"/>
      <c r="E23" s="147"/>
      <c r="F23" s="50"/>
    </row>
    <row r="24" spans="2:9" ht="19.5" customHeight="1">
      <c r="B24" s="160" t="s">
        <v>118</v>
      </c>
      <c r="C24" s="146"/>
      <c r="D24" s="147"/>
      <c r="E24" s="147"/>
      <c r="F24" s="50"/>
    </row>
    <row r="25" spans="2:9" ht="19.5" customHeight="1">
      <c r="B25" s="162" t="s">
        <v>127</v>
      </c>
      <c r="C25" s="146"/>
      <c r="D25" s="147"/>
      <c r="E25" s="147"/>
      <c r="F25" s="166" t="s">
        <v>128</v>
      </c>
    </row>
    <row r="26" spans="2:9" ht="19.5" customHeight="1">
      <c r="B26" s="160" t="s">
        <v>119</v>
      </c>
      <c r="C26" s="146"/>
      <c r="D26" s="147"/>
      <c r="E26" s="147"/>
      <c r="F26" s="50"/>
    </row>
    <row r="27" spans="2:9" s="1" customFormat="1" ht="19.5" customHeight="1">
      <c r="B27" s="160" t="s">
        <v>113</v>
      </c>
      <c r="C27" s="149"/>
      <c r="D27" s="149"/>
      <c r="E27" s="149"/>
      <c r="F27" s="3"/>
    </row>
    <row r="28" spans="2:9" s="1" customFormat="1">
      <c r="B28" s="148"/>
      <c r="C28" s="149"/>
      <c r="D28" s="149"/>
      <c r="E28" s="149"/>
      <c r="F28" s="3"/>
    </row>
    <row r="29" spans="2:9" ht="21.75" customHeight="1">
      <c r="B29" s="109" t="s">
        <v>5</v>
      </c>
      <c r="C29" s="72"/>
      <c r="D29" s="58"/>
      <c r="E29" s="73"/>
      <c r="F29" s="3"/>
    </row>
    <row r="30" spans="2:9" ht="21.75" customHeight="1">
      <c r="B30" s="2" t="s">
        <v>8</v>
      </c>
      <c r="F30" s="3"/>
    </row>
    <row r="31" spans="2:9" ht="21.75" customHeight="1">
      <c r="B31" s="140" t="s">
        <v>61</v>
      </c>
      <c r="C31" s="250" t="s">
        <v>9</v>
      </c>
      <c r="D31" s="251"/>
      <c r="E31" s="250" t="s">
        <v>6</v>
      </c>
      <c r="F31" s="251"/>
    </row>
    <row r="32" spans="2:9" ht="27.75" customHeight="1">
      <c r="B32" s="52"/>
      <c r="C32" s="247"/>
      <c r="D32" s="248"/>
      <c r="E32" s="245"/>
      <c r="F32" s="246"/>
    </row>
    <row r="33" spans="2:6" ht="27.75" customHeight="1">
      <c r="B33" s="53"/>
      <c r="C33" s="247"/>
      <c r="D33" s="248"/>
      <c r="E33" s="245"/>
      <c r="F33" s="246"/>
    </row>
    <row r="34" spans="2:6" ht="27.75" customHeight="1">
      <c r="B34" s="53"/>
      <c r="C34" s="247"/>
      <c r="D34" s="248"/>
      <c r="E34" s="245"/>
      <c r="F34" s="246"/>
    </row>
    <row r="35" spans="2:6" ht="27.75" customHeight="1">
      <c r="B35" s="53"/>
      <c r="C35" s="247"/>
      <c r="D35" s="248"/>
      <c r="E35" s="245"/>
      <c r="F35" s="246"/>
    </row>
    <row r="36" spans="2:6" ht="27.75" customHeight="1">
      <c r="B36" s="52"/>
      <c r="C36" s="247"/>
      <c r="D36" s="248"/>
      <c r="E36" s="245"/>
      <c r="F36" s="246"/>
    </row>
    <row r="37" spans="2:6" ht="27.75" customHeight="1">
      <c r="B37" s="53"/>
      <c r="C37" s="247"/>
      <c r="D37" s="248"/>
      <c r="E37" s="245"/>
      <c r="F37" s="246"/>
    </row>
    <row r="38" spans="2:6" ht="27.75" customHeight="1">
      <c r="B38" s="53"/>
      <c r="C38" s="247"/>
      <c r="D38" s="248"/>
      <c r="E38" s="245"/>
      <c r="F38" s="246"/>
    </row>
    <row r="39" spans="2:6" ht="27.75" customHeight="1">
      <c r="B39" s="53"/>
      <c r="C39" s="247"/>
      <c r="D39" s="248"/>
      <c r="E39" s="245"/>
      <c r="F39" s="246"/>
    </row>
    <row r="40" spans="2:6" ht="27.75" customHeight="1">
      <c r="B40" s="53"/>
      <c r="C40" s="247"/>
      <c r="D40" s="248"/>
      <c r="E40" s="245"/>
      <c r="F40" s="246"/>
    </row>
    <row r="41" spans="2:6" ht="27.75" customHeight="1">
      <c r="B41" s="53"/>
      <c r="C41" s="247"/>
      <c r="D41" s="248"/>
      <c r="E41" s="245"/>
      <c r="F41" s="246"/>
    </row>
    <row r="42" spans="2:6" ht="27.75" customHeight="1">
      <c r="B42" s="53"/>
      <c r="C42" s="247"/>
      <c r="D42" s="248"/>
      <c r="E42" s="245"/>
      <c r="F42" s="246"/>
    </row>
    <row r="43" spans="2:6" ht="27.75" customHeight="1">
      <c r="B43" s="53"/>
      <c r="C43" s="247"/>
      <c r="D43" s="248"/>
      <c r="E43" s="245"/>
      <c r="F43" s="246"/>
    </row>
    <row r="44" spans="2:6" ht="27.75" customHeight="1">
      <c r="B44" s="53"/>
      <c r="C44" s="247"/>
      <c r="D44" s="248"/>
      <c r="E44" s="245"/>
      <c r="F44" s="246"/>
    </row>
    <row r="45" spans="2:6" ht="27.75" customHeight="1">
      <c r="B45" s="53"/>
      <c r="C45" s="247"/>
      <c r="D45" s="248"/>
      <c r="E45" s="245"/>
      <c r="F45" s="246"/>
    </row>
    <row r="46" spans="2:6" ht="27.75" customHeight="1">
      <c r="B46" s="53"/>
      <c r="C46" s="247"/>
      <c r="D46" s="248"/>
      <c r="E46" s="245"/>
      <c r="F46" s="246"/>
    </row>
    <row r="47" spans="2:6" ht="27.75" customHeight="1">
      <c r="B47" s="53"/>
      <c r="C47" s="247"/>
      <c r="D47" s="248"/>
      <c r="E47" s="245"/>
      <c r="F47" s="246"/>
    </row>
    <row r="48" spans="2:6" ht="27.75" customHeight="1">
      <c r="B48" s="53"/>
      <c r="C48" s="245"/>
      <c r="D48" s="246"/>
      <c r="E48" s="245"/>
      <c r="F48" s="246"/>
    </row>
    <row r="49" spans="2:6" ht="27.75" customHeight="1">
      <c r="B49" s="53"/>
      <c r="C49" s="245"/>
      <c r="D49" s="246"/>
      <c r="E49" s="245"/>
      <c r="F49" s="246"/>
    </row>
    <row r="50" spans="2:6" ht="27.75" customHeight="1">
      <c r="B50" s="53"/>
      <c r="C50" s="245"/>
      <c r="D50" s="246"/>
      <c r="E50" s="245"/>
      <c r="F50" s="246"/>
    </row>
    <row r="51" spans="2:6" ht="27.75" customHeight="1">
      <c r="B51" s="53"/>
      <c r="C51" s="245"/>
      <c r="D51" s="246"/>
      <c r="E51" s="245"/>
      <c r="F51" s="246"/>
    </row>
    <row r="52" spans="2:6" ht="27.75" customHeight="1">
      <c r="B52" s="53"/>
      <c r="C52" s="245"/>
      <c r="D52" s="246"/>
      <c r="E52" s="245"/>
      <c r="F52" s="246"/>
    </row>
    <row r="53" spans="2:6" ht="27.75" customHeight="1">
      <c r="B53" s="53"/>
      <c r="C53" s="245"/>
      <c r="D53" s="246"/>
      <c r="E53" s="245"/>
      <c r="F53" s="246"/>
    </row>
    <row r="54" spans="2:6" ht="27.75" customHeight="1">
      <c r="B54" s="53"/>
      <c r="C54" s="245"/>
      <c r="D54" s="246"/>
      <c r="E54" s="245"/>
      <c r="F54" s="246"/>
    </row>
    <row r="55" spans="2:6" ht="27.75" customHeight="1">
      <c r="B55" s="53"/>
      <c r="C55" s="245"/>
      <c r="D55" s="246"/>
      <c r="E55" s="245"/>
      <c r="F55" s="246"/>
    </row>
    <row r="56" spans="2:6" ht="27.75" customHeight="1">
      <c r="B56" s="53"/>
      <c r="C56" s="245"/>
      <c r="D56" s="246"/>
      <c r="E56" s="245"/>
      <c r="F56" s="246"/>
    </row>
    <row r="57" spans="2:6" ht="27.75" customHeight="1">
      <c r="B57" s="53"/>
      <c r="C57" s="245"/>
      <c r="D57" s="246"/>
      <c r="E57" s="245"/>
      <c r="F57" s="246"/>
    </row>
    <row r="58" spans="2:6" ht="27.75" customHeight="1">
      <c r="B58" s="53"/>
      <c r="C58" s="245"/>
      <c r="D58" s="246"/>
      <c r="E58" s="245"/>
      <c r="F58" s="246"/>
    </row>
    <row r="59" spans="2:6" ht="27.75" customHeight="1">
      <c r="B59" s="53"/>
      <c r="C59" s="245"/>
      <c r="D59" s="246"/>
      <c r="E59" s="245"/>
      <c r="F59" s="246"/>
    </row>
    <row r="60" spans="2:6" ht="27.75" customHeight="1">
      <c r="B60" s="53"/>
      <c r="C60" s="245"/>
      <c r="D60" s="246"/>
      <c r="E60" s="245"/>
      <c r="F60" s="246"/>
    </row>
    <row r="61" spans="2:6" ht="27.75" customHeight="1">
      <c r="B61" s="53"/>
      <c r="C61" s="245"/>
      <c r="D61" s="246"/>
      <c r="E61" s="245"/>
      <c r="F61" s="246"/>
    </row>
    <row r="62" spans="2:6" ht="27.75" customHeight="1">
      <c r="B62" s="53"/>
      <c r="C62" s="245"/>
      <c r="D62" s="246"/>
      <c r="E62" s="245"/>
      <c r="F62" s="246"/>
    </row>
    <row r="63" spans="2:6" ht="27.75" customHeight="1">
      <c r="B63" s="53"/>
      <c r="C63" s="245"/>
      <c r="D63" s="246"/>
      <c r="E63" s="245"/>
      <c r="F63" s="246"/>
    </row>
    <row r="64" spans="2:6" ht="27.75" customHeight="1">
      <c r="B64" s="53"/>
      <c r="C64" s="245"/>
      <c r="D64" s="246"/>
      <c r="E64" s="245"/>
      <c r="F64" s="246"/>
    </row>
    <row r="65" spans="2:6" ht="27.75" customHeight="1">
      <c r="B65" s="53"/>
      <c r="C65" s="245"/>
      <c r="D65" s="246"/>
      <c r="E65" s="245"/>
      <c r="F65" s="246"/>
    </row>
    <row r="66" spans="2:6" ht="27.75" customHeight="1">
      <c r="B66" s="53"/>
      <c r="C66" s="245"/>
      <c r="D66" s="246"/>
      <c r="E66" s="245"/>
      <c r="F66" s="246"/>
    </row>
    <row r="67" spans="2:6" ht="27.75" customHeight="1">
      <c r="B67" s="53"/>
      <c r="C67" s="245"/>
      <c r="D67" s="246"/>
      <c r="E67" s="245"/>
      <c r="F67" s="246"/>
    </row>
    <row r="68" spans="2:6" ht="27.75" customHeight="1">
      <c r="B68" s="53"/>
      <c r="C68" s="245"/>
      <c r="D68" s="246"/>
      <c r="E68" s="245"/>
      <c r="F68" s="246"/>
    </row>
    <row r="69" spans="2:6" ht="27.75" customHeight="1">
      <c r="B69" s="53"/>
      <c r="C69" s="245"/>
      <c r="D69" s="246"/>
      <c r="E69" s="245"/>
      <c r="F69" s="246"/>
    </row>
    <row r="70" spans="2:6" ht="27.75" customHeight="1">
      <c r="B70" s="53"/>
      <c r="C70" s="245"/>
      <c r="D70" s="246"/>
      <c r="E70" s="245"/>
      <c r="F70" s="246"/>
    </row>
    <row r="71" spans="2:6" ht="27.75" customHeight="1">
      <c r="B71" s="53"/>
      <c r="C71" s="245"/>
      <c r="D71" s="246"/>
      <c r="E71" s="245"/>
      <c r="F71" s="246"/>
    </row>
    <row r="72" spans="2:6" ht="27.75" customHeight="1">
      <c r="B72" s="53"/>
      <c r="C72" s="245"/>
      <c r="D72" s="246"/>
      <c r="E72" s="245"/>
      <c r="F72" s="246"/>
    </row>
    <row r="73" spans="2:6" ht="27.75" customHeight="1">
      <c r="B73" s="53"/>
      <c r="C73" s="245"/>
      <c r="D73" s="246"/>
      <c r="E73" s="245"/>
      <c r="F73" s="246"/>
    </row>
    <row r="74" spans="2:6" ht="27.75" customHeight="1">
      <c r="B74" s="53"/>
      <c r="C74" s="245"/>
      <c r="D74" s="246"/>
      <c r="E74" s="245"/>
      <c r="F74" s="246"/>
    </row>
    <row r="75" spans="2:6" ht="27.75" customHeight="1">
      <c r="B75" s="53"/>
      <c r="C75" s="245"/>
      <c r="D75" s="246"/>
      <c r="E75" s="245"/>
      <c r="F75" s="246"/>
    </row>
    <row r="76" spans="2:6" ht="27.75" customHeight="1">
      <c r="B76" s="53"/>
      <c r="C76" s="245"/>
      <c r="D76" s="246"/>
      <c r="E76" s="245"/>
      <c r="F76" s="246"/>
    </row>
    <row r="77" spans="2:6" ht="27.75" customHeight="1">
      <c r="B77" s="53"/>
      <c r="C77" s="245"/>
      <c r="D77" s="246"/>
      <c r="E77" s="245"/>
      <c r="F77" s="246"/>
    </row>
    <row r="78" spans="2:6" ht="27.75" customHeight="1">
      <c r="B78" s="53"/>
      <c r="C78" s="245"/>
      <c r="D78" s="246"/>
      <c r="E78" s="245"/>
      <c r="F78" s="246"/>
    </row>
    <row r="79" spans="2:6" ht="27.75" customHeight="1">
      <c r="B79" s="53"/>
      <c r="C79" s="245"/>
      <c r="D79" s="246"/>
      <c r="E79" s="245"/>
      <c r="F79" s="246"/>
    </row>
    <row r="80" spans="2:6" ht="27.75" customHeight="1">
      <c r="B80" s="53"/>
      <c r="C80" s="245"/>
      <c r="D80" s="246"/>
      <c r="E80" s="245"/>
      <c r="F80" s="246"/>
    </row>
    <row r="81" spans="2:6" ht="27.75" customHeight="1">
      <c r="B81" s="53"/>
      <c r="C81" s="245"/>
      <c r="D81" s="246"/>
      <c r="E81" s="245"/>
      <c r="F81" s="246"/>
    </row>
    <row r="82" spans="2:6" ht="27.75" customHeight="1">
      <c r="B82" s="53"/>
      <c r="C82" s="245"/>
      <c r="D82" s="246"/>
      <c r="E82" s="245"/>
      <c r="F82" s="246"/>
    </row>
  </sheetData>
  <sheetProtection password="C476" sheet="1" objects="1" scenarios="1" formatCells="0"/>
  <mergeCells count="104">
    <mergeCell ref="C82:D82"/>
    <mergeCell ref="E82:F82"/>
    <mergeCell ref="C79:D79"/>
    <mergeCell ref="E79:F79"/>
    <mergeCell ref="C80:D80"/>
    <mergeCell ref="E80:F80"/>
    <mergeCell ref="C81:D81"/>
    <mergeCell ref="E81:F81"/>
    <mergeCell ref="C76:D76"/>
    <mergeCell ref="E76:F76"/>
    <mergeCell ref="C77:D77"/>
    <mergeCell ref="E77:F77"/>
    <mergeCell ref="C78:D78"/>
    <mergeCell ref="E78:F78"/>
    <mergeCell ref="C73:D73"/>
    <mergeCell ref="E73:F73"/>
    <mergeCell ref="C74:D74"/>
    <mergeCell ref="E74:F74"/>
    <mergeCell ref="C75:D75"/>
    <mergeCell ref="E75:F75"/>
    <mergeCell ref="C70:D70"/>
    <mergeCell ref="E70:F70"/>
    <mergeCell ref="C71:D71"/>
    <mergeCell ref="E71:F71"/>
    <mergeCell ref="C72:D72"/>
    <mergeCell ref="E72:F72"/>
    <mergeCell ref="C67:D67"/>
    <mergeCell ref="E67:F67"/>
    <mergeCell ref="C68:D68"/>
    <mergeCell ref="E68:F68"/>
    <mergeCell ref="C69:D69"/>
    <mergeCell ref="E69:F69"/>
    <mergeCell ref="C64:D64"/>
    <mergeCell ref="E64:F64"/>
    <mergeCell ref="C65:D65"/>
    <mergeCell ref="E65:F65"/>
    <mergeCell ref="C66:D66"/>
    <mergeCell ref="E66:F66"/>
    <mergeCell ref="C61:D61"/>
    <mergeCell ref="E61:F61"/>
    <mergeCell ref="C62:D62"/>
    <mergeCell ref="E62:F62"/>
    <mergeCell ref="C63:D63"/>
    <mergeCell ref="E63:F63"/>
    <mergeCell ref="C58:D58"/>
    <mergeCell ref="E58:F58"/>
    <mergeCell ref="C59:D59"/>
    <mergeCell ref="E59:F59"/>
    <mergeCell ref="C60:D60"/>
    <mergeCell ref="E60:F60"/>
    <mergeCell ref="C55:D55"/>
    <mergeCell ref="E55:F55"/>
    <mergeCell ref="C56:D56"/>
    <mergeCell ref="E56:F56"/>
    <mergeCell ref="C57:D57"/>
    <mergeCell ref="E57:F57"/>
    <mergeCell ref="C52:D52"/>
    <mergeCell ref="E52:F52"/>
    <mergeCell ref="C53:D53"/>
    <mergeCell ref="E53:F53"/>
    <mergeCell ref="C54:D54"/>
    <mergeCell ref="E54:F54"/>
    <mergeCell ref="C49:D49"/>
    <mergeCell ref="E49:F49"/>
    <mergeCell ref="C50:D50"/>
    <mergeCell ref="E50:F50"/>
    <mergeCell ref="C51:D51"/>
    <mergeCell ref="E51:F51"/>
    <mergeCell ref="C44:D44"/>
    <mergeCell ref="E44:F44"/>
    <mergeCell ref="C31:D31"/>
    <mergeCell ref="E31:F31"/>
    <mergeCell ref="E38:F38"/>
    <mergeCell ref="E39:F39"/>
    <mergeCell ref="E40:F40"/>
    <mergeCell ref="E41:F41"/>
    <mergeCell ref="E32:F32"/>
    <mergeCell ref="E33:F33"/>
    <mergeCell ref="E34:F34"/>
    <mergeCell ref="E35:F35"/>
    <mergeCell ref="E36:F36"/>
    <mergeCell ref="E45:F45"/>
    <mergeCell ref="E46:F46"/>
    <mergeCell ref="E42:F42"/>
    <mergeCell ref="E43:F43"/>
    <mergeCell ref="C32:D32"/>
    <mergeCell ref="C33:D33"/>
    <mergeCell ref="C34:D34"/>
    <mergeCell ref="C35:D35"/>
    <mergeCell ref="C36:D36"/>
    <mergeCell ref="C37:D37"/>
    <mergeCell ref="C38:D38"/>
    <mergeCell ref="C39:D39"/>
    <mergeCell ref="C40:D40"/>
    <mergeCell ref="C41:D41"/>
    <mergeCell ref="C42:D42"/>
    <mergeCell ref="C43:D43"/>
    <mergeCell ref="E37:F37"/>
    <mergeCell ref="E47:F47"/>
    <mergeCell ref="E48:F48"/>
    <mergeCell ref="C45:D45"/>
    <mergeCell ref="C46:D46"/>
    <mergeCell ref="C47:D47"/>
    <mergeCell ref="C48:D48"/>
  </mergeCells>
  <phoneticPr fontId="10"/>
  <conditionalFormatting sqref="I10">
    <cfRule type="expression" dxfId="17" priority="37">
      <formula>$I$10&lt;&gt;""</formula>
    </cfRule>
  </conditionalFormatting>
  <conditionalFormatting sqref="I11">
    <cfRule type="expression" dxfId="16" priority="36">
      <formula>$I$11&lt;&gt;""</formula>
    </cfRule>
  </conditionalFormatting>
  <conditionalFormatting sqref="I12">
    <cfRule type="expression" dxfId="15" priority="35">
      <formula>$I$12&lt;&gt;""</formula>
    </cfRule>
  </conditionalFormatting>
  <conditionalFormatting sqref="I13">
    <cfRule type="expression" dxfId="14" priority="34">
      <formula>$I$13&lt;&gt;""</formula>
    </cfRule>
  </conditionalFormatting>
  <conditionalFormatting sqref="I14">
    <cfRule type="expression" dxfId="13" priority="33">
      <formula>$I$14&lt;&gt;""</formula>
    </cfRule>
  </conditionalFormatting>
  <conditionalFormatting sqref="I15">
    <cfRule type="expression" dxfId="12" priority="32">
      <formula>$I$15&lt;&gt;""</formula>
    </cfRule>
  </conditionalFormatting>
  <conditionalFormatting sqref="I16">
    <cfRule type="expression" dxfId="11" priority="31">
      <formula>$I$16&lt;&gt;""</formula>
    </cfRule>
  </conditionalFormatting>
  <conditionalFormatting sqref="I17:I21">
    <cfRule type="expression" dxfId="10" priority="30">
      <formula>$I$17&lt;&gt;""</formula>
    </cfRule>
  </conditionalFormatting>
  <conditionalFormatting sqref="I22">
    <cfRule type="expression" dxfId="9" priority="29">
      <formula>$I$22&lt;&gt;""</formula>
    </cfRule>
  </conditionalFormatting>
  <dataValidations count="2">
    <dataValidation imeMode="disabled" allowBlank="1" showInputMessage="1" showErrorMessage="1" sqref="C23:D26"/>
    <dataValidation imeMode="halfAlpha" allowBlank="1" showInputMessage="1" showErrorMessage="1" sqref="B32:B82 B10:E22"/>
  </dataValidations>
  <hyperlinks>
    <hyperlink ref="F25" location="【製造番号の記載場所の例】!A1" display="参考【製造番号の記載場所の例】"/>
  </hyperlinks>
  <pageMargins left="0.51181102362204722" right="0.23622047244094491" top="0.27559055118110237" bottom="0.15748031496062992" header="0.15748031496062992" footer="0.11811023622047245"/>
  <pageSetup paperSize="9" scale="72" orientation="portrait" verticalDpi="3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53"/>
  <sheetViews>
    <sheetView showGridLines="0" zoomScale="85" zoomScaleNormal="85" zoomScaleSheetLayoutView="85" zoomScalePageLayoutView="85" workbookViewId="0">
      <selection activeCell="M89" sqref="M89"/>
    </sheetView>
  </sheetViews>
  <sheetFormatPr defaultRowHeight="13.5"/>
  <cols>
    <col min="1" max="1" width="1.375" style="59" customWidth="1"/>
    <col min="2" max="2" width="19" style="59" customWidth="1"/>
    <col min="3" max="3" width="38.75" style="59" customWidth="1"/>
    <col min="4" max="4" width="11.375" style="59" customWidth="1"/>
    <col min="5" max="5" width="27" style="59" customWidth="1"/>
    <col min="6" max="6" width="33.125" style="59" customWidth="1"/>
    <col min="7" max="8" width="2.25" style="59" customWidth="1"/>
    <col min="9" max="9" width="19" style="59" customWidth="1"/>
    <col min="10" max="16384" width="9" style="59"/>
  </cols>
  <sheetData>
    <row r="1" spans="2:9" ht="42.75" customHeight="1">
      <c r="B1" s="78" t="s">
        <v>59</v>
      </c>
    </row>
    <row r="2" spans="2:9" ht="21">
      <c r="B2" s="49" t="s">
        <v>54</v>
      </c>
      <c r="C2" s="49"/>
      <c r="E2" s="49"/>
    </row>
    <row r="3" spans="2:9" ht="21.75" customHeight="1">
      <c r="B3" s="69"/>
      <c r="C3" s="80"/>
      <c r="D3" s="79"/>
      <c r="F3" s="3"/>
    </row>
    <row r="4" spans="2:9" ht="11.25" customHeight="1">
      <c r="B4" s="69"/>
      <c r="C4" s="80"/>
      <c r="D4" s="79"/>
      <c r="F4" s="3"/>
    </row>
    <row r="5" spans="2:9" ht="18.75" customHeight="1">
      <c r="B5" s="108"/>
      <c r="C5" s="70"/>
      <c r="F5" s="3"/>
    </row>
    <row r="6" spans="2:9" ht="21.75" customHeight="1">
      <c r="B6" s="2"/>
      <c r="F6" s="3"/>
    </row>
    <row r="7" spans="2:9" ht="8.25" customHeight="1">
      <c r="B7" s="54"/>
      <c r="C7" s="58"/>
      <c r="D7" s="58"/>
      <c r="E7" s="58"/>
      <c r="F7" s="50"/>
    </row>
    <row r="8" spans="2:9" ht="17.25" customHeight="1">
      <c r="I8" s="161" t="s">
        <v>55</v>
      </c>
    </row>
    <row r="9" spans="2:9" ht="17.25" customHeight="1">
      <c r="B9" s="137" t="s">
        <v>4</v>
      </c>
      <c r="C9" s="138" t="s">
        <v>57</v>
      </c>
      <c r="D9" s="138" t="s">
        <v>92</v>
      </c>
      <c r="E9" s="136" t="s">
        <v>135</v>
      </c>
      <c r="F9" s="138" t="s">
        <v>90</v>
      </c>
      <c r="I9" s="55" t="s">
        <v>56</v>
      </c>
    </row>
    <row r="10" spans="2:9" ht="27.75" customHeight="1">
      <c r="B10" s="128" t="s">
        <v>60</v>
      </c>
      <c r="C10" s="129" t="s">
        <v>75</v>
      </c>
      <c r="D10" s="158">
        <v>5</v>
      </c>
      <c r="E10" s="141" t="s">
        <v>93</v>
      </c>
      <c r="F10" s="143"/>
      <c r="I10" s="144" t="str">
        <f t="shared" ref="I10:I22" si="0">IF(COUNTA(B10:D10)=0, "",IF(COUNTA(B10:D10)=3,"", IF(B10="","品番未入力", IF(C10="","型式未入力",IF(D10="","台数未入力")))))</f>
        <v/>
      </c>
    </row>
    <row r="11" spans="2:9" ht="27.75" customHeight="1">
      <c r="B11" s="128" t="s">
        <v>95</v>
      </c>
      <c r="C11" s="141" t="s">
        <v>96</v>
      </c>
      <c r="D11" s="142">
        <v>10</v>
      </c>
      <c r="E11" s="141" t="s">
        <v>94</v>
      </c>
      <c r="F11" s="143"/>
      <c r="I11" s="144" t="str">
        <f t="shared" si="0"/>
        <v/>
      </c>
    </row>
    <row r="12" spans="2:9" ht="27.75" customHeight="1">
      <c r="B12" s="141" t="s">
        <v>115</v>
      </c>
      <c r="C12" s="141" t="s">
        <v>116</v>
      </c>
      <c r="D12" s="142">
        <v>2</v>
      </c>
      <c r="E12" s="141" t="s">
        <v>114</v>
      </c>
      <c r="F12" s="143"/>
      <c r="I12" s="144" t="str">
        <f t="shared" si="0"/>
        <v/>
      </c>
    </row>
    <row r="13" spans="2:9" ht="27.75" customHeight="1">
      <c r="B13" s="141"/>
      <c r="C13" s="141"/>
      <c r="D13" s="142"/>
      <c r="E13" s="141"/>
      <c r="F13" s="143"/>
      <c r="I13" s="144" t="str">
        <f t="shared" si="0"/>
        <v/>
      </c>
    </row>
    <row r="14" spans="2:9" ht="27.75" customHeight="1">
      <c r="B14" s="141"/>
      <c r="C14" s="141"/>
      <c r="D14" s="142"/>
      <c r="E14" s="141"/>
      <c r="F14" s="143"/>
      <c r="I14" s="144" t="str">
        <f t="shared" si="0"/>
        <v/>
      </c>
    </row>
    <row r="15" spans="2:9" ht="27.75" customHeight="1">
      <c r="B15" s="141"/>
      <c r="C15" s="141"/>
      <c r="D15" s="142"/>
      <c r="E15" s="141"/>
      <c r="F15" s="143"/>
      <c r="I15" s="144" t="str">
        <f t="shared" si="0"/>
        <v/>
      </c>
    </row>
    <row r="16" spans="2:9" ht="27.75" customHeight="1">
      <c r="B16" s="141"/>
      <c r="C16" s="141"/>
      <c r="D16" s="142"/>
      <c r="E16" s="141"/>
      <c r="F16" s="143"/>
      <c r="I16" s="144" t="str">
        <f t="shared" si="0"/>
        <v/>
      </c>
    </row>
    <row r="17" spans="2:9" ht="27.75" customHeight="1">
      <c r="B17" s="141"/>
      <c r="C17" s="141"/>
      <c r="D17" s="142"/>
      <c r="E17" s="141"/>
      <c r="F17" s="143"/>
      <c r="I17" s="144" t="str">
        <f t="shared" si="0"/>
        <v/>
      </c>
    </row>
    <row r="18" spans="2:9" ht="27.75" customHeight="1">
      <c r="B18" s="141"/>
      <c r="C18" s="141"/>
      <c r="D18" s="142"/>
      <c r="E18" s="141"/>
      <c r="F18" s="143"/>
      <c r="I18" s="144" t="str">
        <f t="shared" si="0"/>
        <v/>
      </c>
    </row>
    <row r="19" spans="2:9" ht="27.75" customHeight="1">
      <c r="B19" s="141"/>
      <c r="C19" s="141"/>
      <c r="D19" s="142"/>
      <c r="E19" s="141"/>
      <c r="F19" s="143"/>
      <c r="I19" s="144" t="str">
        <f t="shared" si="0"/>
        <v/>
      </c>
    </row>
    <row r="20" spans="2:9" ht="27.75" customHeight="1">
      <c r="B20" s="141"/>
      <c r="C20" s="141"/>
      <c r="D20" s="142"/>
      <c r="E20" s="141"/>
      <c r="F20" s="143"/>
      <c r="I20" s="144" t="str">
        <f t="shared" si="0"/>
        <v/>
      </c>
    </row>
    <row r="21" spans="2:9" ht="27.75" customHeight="1">
      <c r="B21" s="141"/>
      <c r="C21" s="141"/>
      <c r="D21" s="142"/>
      <c r="E21" s="141"/>
      <c r="F21" s="143"/>
      <c r="I21" s="144" t="str">
        <f t="shared" si="0"/>
        <v/>
      </c>
    </row>
    <row r="22" spans="2:9" ht="27.75" customHeight="1">
      <c r="B22" s="145"/>
      <c r="C22" s="141"/>
      <c r="D22" s="142"/>
      <c r="E22" s="141"/>
      <c r="F22" s="143"/>
      <c r="I22" s="144" t="str">
        <f t="shared" si="0"/>
        <v/>
      </c>
    </row>
    <row r="23" spans="2:9" ht="19.5" customHeight="1">
      <c r="B23" s="160" t="s">
        <v>58</v>
      </c>
      <c r="C23" s="146"/>
      <c r="D23" s="147"/>
      <c r="E23" s="147"/>
      <c r="F23" s="50"/>
    </row>
    <row r="24" spans="2:9" ht="19.5" customHeight="1">
      <c r="B24" s="160" t="s">
        <v>118</v>
      </c>
      <c r="C24" s="146"/>
      <c r="D24" s="147"/>
      <c r="E24" s="147"/>
      <c r="F24" s="50"/>
    </row>
    <row r="25" spans="2:9" ht="19.5" customHeight="1">
      <c r="B25" s="162" t="s">
        <v>120</v>
      </c>
      <c r="C25" s="146"/>
      <c r="D25" s="147"/>
      <c r="E25" s="147"/>
      <c r="F25" s="50"/>
    </row>
    <row r="26" spans="2:9" s="1" customFormat="1" ht="19.5" customHeight="1">
      <c r="B26" s="160" t="s">
        <v>119</v>
      </c>
      <c r="C26" s="149"/>
      <c r="D26" s="149"/>
      <c r="E26" s="149"/>
      <c r="F26" s="3"/>
    </row>
    <row r="27" spans="2:9" s="1" customFormat="1" ht="19.5" customHeight="1">
      <c r="B27" s="160" t="s">
        <v>113</v>
      </c>
      <c r="C27" s="149"/>
      <c r="D27" s="149"/>
      <c r="E27" s="149"/>
      <c r="F27" s="3"/>
    </row>
    <row r="28" spans="2:9" ht="21.75" customHeight="1">
      <c r="B28" s="109" t="s">
        <v>5</v>
      </c>
      <c r="C28" s="72"/>
      <c r="D28" s="58"/>
      <c r="E28" s="73"/>
      <c r="F28" s="3"/>
    </row>
    <row r="29" spans="2:9" ht="21.75" customHeight="1">
      <c r="B29" s="2" t="s">
        <v>8</v>
      </c>
      <c r="F29" s="3"/>
    </row>
    <row r="30" spans="2:9" ht="21.75" customHeight="1">
      <c r="B30" s="140" t="s">
        <v>61</v>
      </c>
      <c r="C30" s="250" t="s">
        <v>9</v>
      </c>
      <c r="D30" s="251"/>
      <c r="E30" s="250" t="s">
        <v>6</v>
      </c>
      <c r="F30" s="251"/>
    </row>
    <row r="31" spans="2:9" ht="27.75" customHeight="1">
      <c r="B31" s="131" t="s">
        <v>62</v>
      </c>
      <c r="C31" s="256" t="s">
        <v>76</v>
      </c>
      <c r="D31" s="257"/>
      <c r="E31" s="254"/>
      <c r="F31" s="255"/>
    </row>
    <row r="32" spans="2:9" ht="27.75" customHeight="1">
      <c r="B32" s="131" t="s">
        <v>63</v>
      </c>
      <c r="C32" s="256" t="s">
        <v>77</v>
      </c>
      <c r="D32" s="257"/>
      <c r="E32" s="254"/>
      <c r="F32" s="255"/>
    </row>
    <row r="33" spans="2:6" ht="27.75" customHeight="1">
      <c r="B33" s="131" t="s">
        <v>64</v>
      </c>
      <c r="C33" s="256" t="s">
        <v>78</v>
      </c>
      <c r="D33" s="257"/>
      <c r="E33" s="254"/>
      <c r="F33" s="255"/>
    </row>
    <row r="34" spans="2:6" ht="27.75" customHeight="1">
      <c r="B34" s="131" t="s">
        <v>65</v>
      </c>
      <c r="C34" s="256" t="s">
        <v>79</v>
      </c>
      <c r="D34" s="257"/>
      <c r="E34" s="254"/>
      <c r="F34" s="255"/>
    </row>
    <row r="35" spans="2:6" ht="27.75" customHeight="1">
      <c r="B35" s="130" t="s">
        <v>66</v>
      </c>
      <c r="C35" s="256" t="s">
        <v>80</v>
      </c>
      <c r="D35" s="257"/>
      <c r="E35" s="254"/>
      <c r="F35" s="255"/>
    </row>
    <row r="36" spans="2:6" ht="27.75" customHeight="1">
      <c r="B36" s="130" t="s">
        <v>67</v>
      </c>
      <c r="C36" s="256" t="s">
        <v>81</v>
      </c>
      <c r="D36" s="257"/>
      <c r="E36" s="254"/>
      <c r="F36" s="255"/>
    </row>
    <row r="37" spans="2:6" ht="27.75" customHeight="1">
      <c r="B37" s="130" t="s">
        <v>68</v>
      </c>
      <c r="C37" s="256" t="s">
        <v>82</v>
      </c>
      <c r="D37" s="257"/>
      <c r="E37" s="254"/>
      <c r="F37" s="255"/>
    </row>
    <row r="38" spans="2:6" ht="27.75" customHeight="1">
      <c r="B38" s="130" t="s">
        <v>69</v>
      </c>
      <c r="C38" s="256" t="s">
        <v>83</v>
      </c>
      <c r="D38" s="257"/>
      <c r="E38" s="254"/>
      <c r="F38" s="255"/>
    </row>
    <row r="39" spans="2:6" ht="27.75" customHeight="1">
      <c r="B39" s="130" t="s">
        <v>70</v>
      </c>
      <c r="C39" s="256" t="s">
        <v>84</v>
      </c>
      <c r="D39" s="257"/>
      <c r="E39" s="254"/>
      <c r="F39" s="255"/>
    </row>
    <row r="40" spans="2:6" ht="27.75" customHeight="1">
      <c r="B40" s="130" t="s">
        <v>71</v>
      </c>
      <c r="C40" s="256" t="s">
        <v>85</v>
      </c>
      <c r="D40" s="257"/>
      <c r="E40" s="254"/>
      <c r="F40" s="255"/>
    </row>
    <row r="41" spans="2:6" ht="27.75" customHeight="1">
      <c r="B41" s="131" t="s">
        <v>72</v>
      </c>
      <c r="C41" s="256" t="s">
        <v>88</v>
      </c>
      <c r="D41" s="257"/>
      <c r="E41" s="254"/>
      <c r="F41" s="255"/>
    </row>
    <row r="42" spans="2:6" ht="27.75" customHeight="1">
      <c r="B42" s="131" t="s">
        <v>73</v>
      </c>
      <c r="C42" s="256" t="s">
        <v>86</v>
      </c>
      <c r="D42" s="257"/>
      <c r="E42" s="254"/>
      <c r="F42" s="255"/>
    </row>
    <row r="43" spans="2:6" ht="27.75" customHeight="1">
      <c r="B43" s="131" t="s">
        <v>74</v>
      </c>
      <c r="C43" s="256" t="s">
        <v>87</v>
      </c>
      <c r="D43" s="257"/>
      <c r="E43" s="254"/>
      <c r="F43" s="255"/>
    </row>
    <row r="44" spans="2:6" ht="27.75" customHeight="1">
      <c r="B44" s="130"/>
      <c r="C44" s="252"/>
      <c r="D44" s="253"/>
      <c r="E44" s="254"/>
      <c r="F44" s="255"/>
    </row>
    <row r="45" spans="2:6" ht="27.75" customHeight="1">
      <c r="B45" s="130"/>
      <c r="C45" s="252"/>
      <c r="D45" s="253"/>
      <c r="E45" s="254"/>
      <c r="F45" s="255"/>
    </row>
    <row r="46" spans="2:6" ht="27.75" customHeight="1">
      <c r="B46" s="130"/>
      <c r="C46" s="252"/>
      <c r="D46" s="253"/>
      <c r="E46" s="254"/>
      <c r="F46" s="255"/>
    </row>
    <row r="47" spans="2:6" ht="27.75" customHeight="1">
      <c r="B47" s="130"/>
      <c r="C47" s="254"/>
      <c r="D47" s="255"/>
      <c r="E47" s="254"/>
      <c r="F47" s="255"/>
    </row>
    <row r="48" spans="2:6" ht="9" customHeight="1">
      <c r="F48" s="3"/>
    </row>
    <row r="49" spans="2:6" ht="9.75" customHeight="1">
      <c r="B49" s="147"/>
      <c r="C49" s="147"/>
      <c r="D49" s="147"/>
      <c r="E49" s="147"/>
      <c r="F49" s="3"/>
    </row>
    <row r="50" spans="2:6" ht="4.5" customHeight="1">
      <c r="B50" s="58"/>
      <c r="C50" s="58"/>
      <c r="D50" s="58"/>
      <c r="E50" s="58"/>
      <c r="F50" s="3"/>
    </row>
    <row r="51" spans="2:6" ht="4.5" customHeight="1">
      <c r="B51" s="58"/>
      <c r="C51" s="58"/>
      <c r="D51" s="58"/>
      <c r="E51" s="58"/>
      <c r="F51" s="3"/>
    </row>
    <row r="52" spans="2:6">
      <c r="E52" s="71"/>
    </row>
    <row r="53" spans="2:6" ht="11.25" customHeight="1">
      <c r="B53" s="249"/>
      <c r="C53" s="249"/>
      <c r="D53" s="249"/>
      <c r="E53" s="249"/>
    </row>
  </sheetData>
  <sheetProtection password="C476" sheet="1" objects="1" scenarios="1" selectLockedCells="1"/>
  <mergeCells count="37">
    <mergeCell ref="C32:D32"/>
    <mergeCell ref="E32:F32"/>
    <mergeCell ref="C30:D30"/>
    <mergeCell ref="E30:F30"/>
    <mergeCell ref="C31:D31"/>
    <mergeCell ref="E31:F31"/>
    <mergeCell ref="C33:D33"/>
    <mergeCell ref="E33:F33"/>
    <mergeCell ref="C34:D34"/>
    <mergeCell ref="E34:F34"/>
    <mergeCell ref="C35:D35"/>
    <mergeCell ref="E35:F35"/>
    <mergeCell ref="C36:D36"/>
    <mergeCell ref="E36:F36"/>
    <mergeCell ref="C37:D37"/>
    <mergeCell ref="E37:F37"/>
    <mergeCell ref="C38:D38"/>
    <mergeCell ref="E38:F38"/>
    <mergeCell ref="C39:D39"/>
    <mergeCell ref="E39:F39"/>
    <mergeCell ref="C40:D40"/>
    <mergeCell ref="E40:F40"/>
    <mergeCell ref="C41:D41"/>
    <mergeCell ref="E41:F41"/>
    <mergeCell ref="C42:D42"/>
    <mergeCell ref="E42:F42"/>
    <mergeCell ref="C43:D43"/>
    <mergeCell ref="E43:F43"/>
    <mergeCell ref="C44:D44"/>
    <mergeCell ref="E44:F44"/>
    <mergeCell ref="B53:E53"/>
    <mergeCell ref="C45:D45"/>
    <mergeCell ref="E45:F45"/>
    <mergeCell ref="C46:D46"/>
    <mergeCell ref="E46:F46"/>
    <mergeCell ref="C47:D47"/>
    <mergeCell ref="E47:F47"/>
  </mergeCells>
  <phoneticPr fontId="10"/>
  <conditionalFormatting sqref="I10">
    <cfRule type="expression" dxfId="8" priority="10">
      <formula>$I$10&lt;&gt;""</formula>
    </cfRule>
  </conditionalFormatting>
  <conditionalFormatting sqref="I11">
    <cfRule type="expression" dxfId="7" priority="9">
      <formula>$I$11&lt;&gt;""</formula>
    </cfRule>
  </conditionalFormatting>
  <conditionalFormatting sqref="I12">
    <cfRule type="expression" dxfId="6" priority="8">
      <formula>$I$12&lt;&gt;""</formula>
    </cfRule>
  </conditionalFormatting>
  <conditionalFormatting sqref="I13">
    <cfRule type="expression" dxfId="5" priority="7">
      <formula>$I$13&lt;&gt;""</formula>
    </cfRule>
  </conditionalFormatting>
  <conditionalFormatting sqref="I14">
    <cfRule type="expression" dxfId="4" priority="6">
      <formula>$I$14&lt;&gt;""</formula>
    </cfRule>
  </conditionalFormatting>
  <conditionalFormatting sqref="I15">
    <cfRule type="expression" dxfId="3" priority="5">
      <formula>$I$15&lt;&gt;""</formula>
    </cfRule>
  </conditionalFormatting>
  <conditionalFormatting sqref="I16">
    <cfRule type="expression" dxfId="2" priority="4">
      <formula>$I$16&lt;&gt;""</formula>
    </cfRule>
  </conditionalFormatting>
  <conditionalFormatting sqref="I17:I21">
    <cfRule type="expression" dxfId="1" priority="3">
      <formula>$I$17&lt;&gt;""</formula>
    </cfRule>
  </conditionalFormatting>
  <conditionalFormatting sqref="I22">
    <cfRule type="expression" dxfId="0" priority="2">
      <formula>$I$22&lt;&gt;""</formula>
    </cfRule>
  </conditionalFormatting>
  <dataValidations count="2">
    <dataValidation imeMode="halfAlpha" allowBlank="1" showInputMessage="1" showErrorMessage="1" sqref="B31:B47 B12:B22 E10:E22 C11:D22"/>
    <dataValidation imeMode="disabled" allowBlank="1" showInputMessage="1" showErrorMessage="1" sqref="C23:D25 B10:D10 B11"/>
  </dataValidations>
  <pageMargins left="0.51" right="0.22" top="0.28999999999999998" bottom="0.16" header="0.14000000000000001" footer="0.11"/>
  <pageSetup paperSize="9" scale="74"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7"/>
  <sheetViews>
    <sheetView showGridLines="0" zoomScaleNormal="100" workbookViewId="0">
      <selection activeCell="B62" sqref="B62"/>
    </sheetView>
  </sheetViews>
  <sheetFormatPr defaultRowHeight="13.5"/>
  <sheetData>
    <row r="1" spans="1:23" ht="36.75" customHeight="1">
      <c r="A1" s="258" t="s">
        <v>123</v>
      </c>
      <c r="B1" s="258"/>
      <c r="C1" s="258"/>
      <c r="D1" s="258"/>
      <c r="E1" s="258"/>
      <c r="F1" s="258"/>
      <c r="G1" s="258"/>
      <c r="H1" s="258"/>
      <c r="I1" s="258"/>
      <c r="J1" s="258"/>
      <c r="K1" s="258"/>
      <c r="L1" s="258"/>
      <c r="M1" s="258"/>
      <c r="N1" s="258"/>
      <c r="O1" s="258"/>
      <c r="P1" s="258"/>
      <c r="Q1" s="258"/>
      <c r="R1" s="258"/>
      <c r="S1" s="258"/>
      <c r="T1" s="258"/>
      <c r="U1" s="258"/>
      <c r="V1" s="258"/>
      <c r="W1" s="258"/>
    </row>
    <row r="3" spans="1:23" ht="25.5">
      <c r="A3" s="171" t="s">
        <v>137</v>
      </c>
      <c r="B3" s="165" t="s">
        <v>130</v>
      </c>
    </row>
    <row r="4" spans="1:23" ht="5.25" customHeight="1">
      <c r="C4" s="165"/>
    </row>
    <row r="5" spans="1:23" ht="18.75">
      <c r="B5" s="165" t="s">
        <v>124</v>
      </c>
    </row>
    <row r="28" spans="8:8" ht="18.75">
      <c r="H28" s="165" t="s">
        <v>125</v>
      </c>
    </row>
    <row r="34" spans="1:2" ht="25.5">
      <c r="A34" s="171" t="s">
        <v>138</v>
      </c>
      <c r="B34" s="165" t="s">
        <v>131</v>
      </c>
    </row>
    <row r="35" spans="1:2" ht="6.75" customHeight="1"/>
    <row r="36" spans="1:2" ht="20.25" customHeight="1">
      <c r="B36" s="165" t="s">
        <v>136</v>
      </c>
    </row>
    <row r="37" spans="1:2" ht="20.25" customHeight="1">
      <c r="B37" s="165" t="s">
        <v>139</v>
      </c>
    </row>
    <row r="53" spans="1:11" ht="18.75">
      <c r="K53" s="165" t="s">
        <v>126</v>
      </c>
    </row>
    <row r="62" spans="1:11" ht="13.5" customHeight="1">
      <c r="A62" s="171"/>
      <c r="B62" s="165"/>
    </row>
    <row r="64" spans="1:11" ht="25.5">
      <c r="B64" s="169" t="s">
        <v>132</v>
      </c>
    </row>
    <row r="66" spans="2:2" ht="18.75">
      <c r="B66" s="165" t="s">
        <v>129</v>
      </c>
    </row>
    <row r="68" spans="2:2" ht="21">
      <c r="B68" s="168" t="s">
        <v>134</v>
      </c>
    </row>
    <row r="69" spans="2:2" ht="21">
      <c r="B69" s="170"/>
    </row>
    <row r="70" spans="2:2" ht="21">
      <c r="B70" s="170"/>
    </row>
    <row r="71" spans="2:2" ht="21">
      <c r="B71" s="170"/>
    </row>
    <row r="72" spans="2:2" ht="21">
      <c r="B72" s="170"/>
    </row>
    <row r="96" spans="2:2" ht="18.75">
      <c r="B96" s="165" t="s">
        <v>133</v>
      </c>
    </row>
    <row r="97" spans="2:2" ht="24">
      <c r="B97" s="167" t="s">
        <v>140</v>
      </c>
    </row>
  </sheetData>
  <sheetProtection password="C476" sheet="1" objects="1" scenarios="1"/>
  <mergeCells count="1">
    <mergeCell ref="A1:W1"/>
  </mergeCells>
  <phoneticPr fontId="10"/>
  <hyperlinks>
    <hyperlink ref="B97" r:id="rId1"/>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7"/>
  <sheetViews>
    <sheetView showGridLines="0" workbookViewId="0">
      <selection activeCell="L40" sqref="L40"/>
    </sheetView>
  </sheetViews>
  <sheetFormatPr defaultRowHeight="13.5"/>
  <cols>
    <col min="1" max="1" width="2.125" customWidth="1"/>
    <col min="2" max="2" width="7.375" customWidth="1"/>
    <col min="3" max="3" width="38.625" customWidth="1"/>
    <col min="4" max="4" width="3.875" customWidth="1"/>
  </cols>
  <sheetData>
    <row r="2" spans="2:3">
      <c r="B2" t="s">
        <v>100</v>
      </c>
    </row>
    <row r="4" spans="2:3">
      <c r="B4" s="48" t="s">
        <v>101</v>
      </c>
      <c r="C4" s="51" t="s">
        <v>99</v>
      </c>
    </row>
    <row r="5" spans="2:3">
      <c r="B5" s="48" t="s">
        <v>97</v>
      </c>
      <c r="C5" s="133" t="s">
        <v>96</v>
      </c>
    </row>
    <row r="7" spans="2:3">
      <c r="B7" s="48" t="s">
        <v>112</v>
      </c>
      <c r="C7" s="48" t="s">
        <v>98</v>
      </c>
    </row>
    <row r="8" spans="2:3">
      <c r="B8" s="48">
        <v>1</v>
      </c>
      <c r="C8" s="48" t="s">
        <v>102</v>
      </c>
    </row>
    <row r="9" spans="2:3">
      <c r="B9" s="48">
        <v>2</v>
      </c>
      <c r="C9" s="48" t="s">
        <v>103</v>
      </c>
    </row>
    <row r="10" spans="2:3">
      <c r="B10" s="48">
        <v>3</v>
      </c>
      <c r="C10" s="48" t="s">
        <v>104</v>
      </c>
    </row>
    <row r="11" spans="2:3">
      <c r="B11" s="48">
        <v>4</v>
      </c>
      <c r="C11" s="48" t="s">
        <v>105</v>
      </c>
    </row>
    <row r="12" spans="2:3">
      <c r="B12" s="48">
        <v>5</v>
      </c>
      <c r="C12" s="48" t="s">
        <v>106</v>
      </c>
    </row>
    <row r="13" spans="2:3">
      <c r="B13" s="48">
        <v>6</v>
      </c>
      <c r="C13" s="48" t="s">
        <v>107</v>
      </c>
    </row>
    <row r="14" spans="2:3">
      <c r="B14" s="48">
        <v>7</v>
      </c>
      <c r="C14" s="48" t="s">
        <v>108</v>
      </c>
    </row>
    <row r="15" spans="2:3">
      <c r="B15" s="48">
        <v>8</v>
      </c>
      <c r="C15" s="48" t="s">
        <v>109</v>
      </c>
    </row>
    <row r="16" spans="2:3">
      <c r="B16" s="48">
        <v>9</v>
      </c>
      <c r="C16" s="48" t="s">
        <v>110</v>
      </c>
    </row>
    <row r="17" spans="2:3">
      <c r="B17" s="48">
        <v>10</v>
      </c>
      <c r="C17" s="48" t="s">
        <v>111</v>
      </c>
    </row>
  </sheetData>
  <phoneticPr fontId="10"/>
  <dataValidations count="2">
    <dataValidation imeMode="disabled" allowBlank="1" showInputMessage="1" showErrorMessage="1" sqref="C4"/>
    <dataValidation imeMode="halfAlpha" allowBlank="1" showInputMessage="1" showErrorMessage="1" sqref="C5"/>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workbookViewId="0">
      <selection sqref="A1:W1"/>
    </sheetView>
  </sheetViews>
  <sheetFormatPr defaultRowHeight="13.5"/>
  <cols>
    <col min="1" max="1" width="13" bestFit="1" customWidth="1"/>
    <col min="2" max="2" width="18.375" bestFit="1" customWidth="1"/>
    <col min="3" max="3" width="22.375" bestFit="1" customWidth="1"/>
    <col min="4" max="4" width="7.125" bestFit="1" customWidth="1"/>
    <col min="5" max="5" width="7.125" customWidth="1"/>
    <col min="7" max="7" width="14.625" bestFit="1" customWidth="1"/>
  </cols>
  <sheetData>
    <row r="1" spans="1:8">
      <c r="A1" s="14" t="s">
        <v>20</v>
      </c>
    </row>
    <row r="2" spans="1:8">
      <c r="A2" s="14"/>
    </row>
    <row r="3" spans="1:8">
      <c r="A3" s="15" t="s">
        <v>28</v>
      </c>
      <c r="B3" s="15" t="s">
        <v>21</v>
      </c>
      <c r="C3" s="15" t="s">
        <v>35</v>
      </c>
      <c r="D3" s="15" t="s">
        <v>27</v>
      </c>
      <c r="E3" s="194"/>
      <c r="F3" s="174" t="s">
        <v>144</v>
      </c>
      <c r="G3" s="174" t="s">
        <v>145</v>
      </c>
      <c r="H3" s="174" t="s">
        <v>146</v>
      </c>
    </row>
    <row r="4" spans="1:8">
      <c r="A4" s="17" t="s">
        <v>29</v>
      </c>
      <c r="B4" s="16" t="s">
        <v>22</v>
      </c>
      <c r="C4" s="16" t="s">
        <v>25</v>
      </c>
      <c r="D4" s="16" t="s">
        <v>25</v>
      </c>
      <c r="E4" s="215"/>
      <c r="F4" s="174">
        <v>0</v>
      </c>
      <c r="G4" s="219" t="s">
        <v>304</v>
      </c>
      <c r="H4" s="174"/>
    </row>
    <row r="5" spans="1:8">
      <c r="A5" s="17" t="s">
        <v>30</v>
      </c>
      <c r="B5" s="16" t="s">
        <v>23</v>
      </c>
      <c r="C5" s="16" t="s">
        <v>19</v>
      </c>
      <c r="D5" s="16" t="s">
        <v>19</v>
      </c>
      <c r="E5" s="215"/>
      <c r="F5" s="174">
        <v>1</v>
      </c>
      <c r="G5" s="174" t="s">
        <v>147</v>
      </c>
      <c r="H5" s="174" t="s">
        <v>148</v>
      </c>
    </row>
    <row r="6" spans="1:8">
      <c r="A6" s="17" t="s">
        <v>31</v>
      </c>
      <c r="B6" s="16" t="s">
        <v>24</v>
      </c>
      <c r="E6" s="194"/>
      <c r="F6" s="174">
        <v>35</v>
      </c>
      <c r="G6" s="174" t="s">
        <v>212</v>
      </c>
      <c r="H6" s="174" t="s">
        <v>213</v>
      </c>
    </row>
    <row r="7" spans="1:8">
      <c r="A7" s="17" t="s">
        <v>32</v>
      </c>
      <c r="F7" s="174">
        <v>2</v>
      </c>
      <c r="G7" s="174" t="s">
        <v>149</v>
      </c>
      <c r="H7" s="174" t="s">
        <v>150</v>
      </c>
    </row>
    <row r="8" spans="1:8">
      <c r="A8" s="17" t="s">
        <v>33</v>
      </c>
      <c r="F8" s="174">
        <v>3</v>
      </c>
      <c r="G8" s="174" t="s">
        <v>151</v>
      </c>
      <c r="H8" s="174" t="s">
        <v>152</v>
      </c>
    </row>
    <row r="9" spans="1:8">
      <c r="A9" s="17" t="s">
        <v>34</v>
      </c>
      <c r="F9" s="174">
        <v>4</v>
      </c>
      <c r="G9" s="174" t="s">
        <v>153</v>
      </c>
      <c r="H9" s="174" t="s">
        <v>154</v>
      </c>
    </row>
    <row r="10" spans="1:8">
      <c r="F10" s="174">
        <v>5</v>
      </c>
      <c r="G10" s="174" t="s">
        <v>155</v>
      </c>
      <c r="H10" s="174" t="s">
        <v>156</v>
      </c>
    </row>
    <row r="11" spans="1:8">
      <c r="F11" s="174">
        <v>6</v>
      </c>
      <c r="G11" s="174" t="s">
        <v>157</v>
      </c>
      <c r="H11" s="174" t="s">
        <v>158</v>
      </c>
    </row>
    <row r="12" spans="1:8">
      <c r="F12" s="174">
        <v>67</v>
      </c>
      <c r="G12" s="174" t="s">
        <v>276</v>
      </c>
      <c r="H12" s="174" t="s">
        <v>277</v>
      </c>
    </row>
    <row r="13" spans="1:8">
      <c r="F13" s="174">
        <v>55</v>
      </c>
      <c r="G13" s="174" t="s">
        <v>252</v>
      </c>
      <c r="H13" s="174" t="s">
        <v>253</v>
      </c>
    </row>
    <row r="14" spans="1:8">
      <c r="F14" s="174">
        <v>7</v>
      </c>
      <c r="G14" s="174" t="s">
        <v>159</v>
      </c>
      <c r="H14" s="174" t="s">
        <v>160</v>
      </c>
    </row>
    <row r="15" spans="1:8">
      <c r="F15" s="174">
        <v>43</v>
      </c>
      <c r="G15" s="174" t="s">
        <v>228</v>
      </c>
      <c r="H15" s="174" t="s">
        <v>229</v>
      </c>
    </row>
    <row r="16" spans="1:8">
      <c r="F16" s="174">
        <v>62</v>
      </c>
      <c r="G16" s="174" t="s">
        <v>266</v>
      </c>
      <c r="H16" s="174" t="s">
        <v>267</v>
      </c>
    </row>
    <row r="17" spans="1:8">
      <c r="F17" s="174">
        <v>36</v>
      </c>
      <c r="G17" s="174" t="s">
        <v>214</v>
      </c>
      <c r="H17" s="174" t="s">
        <v>215</v>
      </c>
    </row>
    <row r="18" spans="1:8">
      <c r="F18" s="174">
        <v>69</v>
      </c>
      <c r="G18" s="174" t="s">
        <v>280</v>
      </c>
      <c r="H18" s="174" t="s">
        <v>281</v>
      </c>
    </row>
    <row r="19" spans="1:8">
      <c r="F19" s="174">
        <v>8</v>
      </c>
      <c r="G19" s="174" t="s">
        <v>161</v>
      </c>
      <c r="H19" s="174" t="s">
        <v>162</v>
      </c>
    </row>
    <row r="20" spans="1:8">
      <c r="F20" s="174">
        <v>48</v>
      </c>
      <c r="G20" s="174" t="s">
        <v>238</v>
      </c>
      <c r="H20" s="174" t="s">
        <v>239</v>
      </c>
    </row>
    <row r="21" spans="1:8">
      <c r="F21" s="174">
        <v>37</v>
      </c>
      <c r="G21" s="174" t="s">
        <v>216</v>
      </c>
      <c r="H21" s="174" t="s">
        <v>217</v>
      </c>
    </row>
    <row r="22" spans="1:8">
      <c r="F22" s="174">
        <v>53</v>
      </c>
      <c r="G22" s="174" t="s">
        <v>248</v>
      </c>
      <c r="H22" s="174" t="s">
        <v>249</v>
      </c>
    </row>
    <row r="23" spans="1:8">
      <c r="F23" s="174">
        <v>56</v>
      </c>
      <c r="G23" s="174" t="s">
        <v>254</v>
      </c>
      <c r="H23" s="174" t="s">
        <v>255</v>
      </c>
    </row>
    <row r="24" spans="1:8">
      <c r="A24" s="14"/>
      <c r="F24" s="174">
        <v>58</v>
      </c>
      <c r="G24" s="174" t="s">
        <v>258</v>
      </c>
      <c r="H24" s="174" t="s">
        <v>259</v>
      </c>
    </row>
    <row r="25" spans="1:8">
      <c r="A25" s="14"/>
      <c r="F25" s="174">
        <v>52</v>
      </c>
      <c r="G25" s="174" t="s">
        <v>246</v>
      </c>
      <c r="H25" s="174" t="s">
        <v>247</v>
      </c>
    </row>
    <row r="26" spans="1:8">
      <c r="A26" s="14"/>
      <c r="F26" s="174">
        <v>57</v>
      </c>
      <c r="G26" s="174" t="s">
        <v>256</v>
      </c>
      <c r="H26" s="174" t="s">
        <v>257</v>
      </c>
    </row>
    <row r="27" spans="1:8">
      <c r="F27" s="174">
        <v>51</v>
      </c>
      <c r="G27" s="174" t="s">
        <v>244</v>
      </c>
      <c r="H27" s="174" t="s">
        <v>245</v>
      </c>
    </row>
    <row r="28" spans="1:8">
      <c r="F28" s="174">
        <v>50</v>
      </c>
      <c r="G28" s="174" t="s">
        <v>242</v>
      </c>
      <c r="H28" s="174" t="s">
        <v>243</v>
      </c>
    </row>
    <row r="29" spans="1:8">
      <c r="F29" s="174">
        <v>38</v>
      </c>
      <c r="G29" s="174" t="s">
        <v>218</v>
      </c>
      <c r="H29" s="174" t="s">
        <v>219</v>
      </c>
    </row>
    <row r="30" spans="1:8">
      <c r="A30" s="14"/>
      <c r="F30" s="174">
        <v>10</v>
      </c>
      <c r="G30" s="174" t="s">
        <v>164</v>
      </c>
      <c r="H30" s="174" t="s">
        <v>165</v>
      </c>
    </row>
    <row r="31" spans="1:8">
      <c r="F31" s="174">
        <v>11</v>
      </c>
      <c r="G31" s="174" t="s">
        <v>166</v>
      </c>
      <c r="H31" s="174" t="s">
        <v>167</v>
      </c>
    </row>
    <row r="32" spans="1:8">
      <c r="F32" s="174">
        <v>39</v>
      </c>
      <c r="G32" s="174" t="s">
        <v>220</v>
      </c>
      <c r="H32" s="174" t="s">
        <v>221</v>
      </c>
    </row>
    <row r="33" spans="6:8">
      <c r="F33" s="174">
        <v>12</v>
      </c>
      <c r="G33" s="174" t="s">
        <v>168</v>
      </c>
      <c r="H33" s="174" t="s">
        <v>169</v>
      </c>
    </row>
    <row r="34" spans="6:8">
      <c r="F34" s="174">
        <v>66</v>
      </c>
      <c r="G34" s="174" t="s">
        <v>274</v>
      </c>
      <c r="H34" s="174" t="s">
        <v>275</v>
      </c>
    </row>
    <row r="35" spans="6:8">
      <c r="F35" s="174">
        <v>13</v>
      </c>
      <c r="G35" s="174" t="s">
        <v>170</v>
      </c>
      <c r="H35" s="174" t="s">
        <v>171</v>
      </c>
    </row>
    <row r="36" spans="6:8">
      <c r="F36" s="174">
        <v>14</v>
      </c>
      <c r="G36" s="174" t="s">
        <v>172</v>
      </c>
      <c r="H36" s="174" t="s">
        <v>173</v>
      </c>
    </row>
    <row r="37" spans="6:8">
      <c r="F37" s="174">
        <v>16</v>
      </c>
      <c r="G37" s="174" t="s">
        <v>176</v>
      </c>
      <c r="H37" s="174" t="s">
        <v>177</v>
      </c>
    </row>
    <row r="38" spans="6:8">
      <c r="F38" s="174">
        <v>49</v>
      </c>
      <c r="G38" s="174" t="s">
        <v>240</v>
      </c>
      <c r="H38" s="174" t="s">
        <v>241</v>
      </c>
    </row>
    <row r="39" spans="6:8">
      <c r="F39" s="174">
        <v>54</v>
      </c>
      <c r="G39" s="174" t="s">
        <v>250</v>
      </c>
      <c r="H39" s="174" t="s">
        <v>251</v>
      </c>
    </row>
    <row r="40" spans="6:8">
      <c r="F40" s="174">
        <v>18</v>
      </c>
      <c r="G40" s="174" t="s">
        <v>178</v>
      </c>
      <c r="H40" s="174" t="s">
        <v>179</v>
      </c>
    </row>
    <row r="41" spans="6:8">
      <c r="F41" s="174">
        <v>19</v>
      </c>
      <c r="G41" s="174" t="s">
        <v>180</v>
      </c>
      <c r="H41" s="174" t="s">
        <v>181</v>
      </c>
    </row>
    <row r="42" spans="6:8">
      <c r="F42" s="174">
        <v>61</v>
      </c>
      <c r="G42" s="174" t="s">
        <v>264</v>
      </c>
      <c r="H42" s="174" t="s">
        <v>265</v>
      </c>
    </row>
    <row r="43" spans="6:8">
      <c r="F43" s="174">
        <v>21</v>
      </c>
      <c r="G43" s="174" t="s">
        <v>184</v>
      </c>
      <c r="H43" s="174" t="s">
        <v>185</v>
      </c>
    </row>
    <row r="44" spans="6:8">
      <c r="F44" s="174">
        <v>44</v>
      </c>
      <c r="G44" s="174" t="s">
        <v>230</v>
      </c>
      <c r="H44" s="174" t="s">
        <v>231</v>
      </c>
    </row>
    <row r="45" spans="6:8">
      <c r="F45" s="174">
        <v>22</v>
      </c>
      <c r="G45" s="174" t="s">
        <v>186</v>
      </c>
      <c r="H45" s="174" t="s">
        <v>187</v>
      </c>
    </row>
    <row r="46" spans="6:8">
      <c r="F46" s="174">
        <v>23</v>
      </c>
      <c r="G46" s="174" t="s">
        <v>188</v>
      </c>
      <c r="H46" s="174" t="s">
        <v>189</v>
      </c>
    </row>
    <row r="47" spans="6:8">
      <c r="F47" s="174">
        <v>45</v>
      </c>
      <c r="G47" s="174" t="s">
        <v>232</v>
      </c>
      <c r="H47" s="174" t="s">
        <v>233</v>
      </c>
    </row>
    <row r="48" spans="6:8">
      <c r="F48" s="174">
        <v>24</v>
      </c>
      <c r="G48" s="174" t="s">
        <v>190</v>
      </c>
      <c r="H48" s="174" t="s">
        <v>191</v>
      </c>
    </row>
    <row r="49" spans="6:8">
      <c r="F49" s="174">
        <v>42</v>
      </c>
      <c r="G49" s="174" t="s">
        <v>226</v>
      </c>
      <c r="H49" s="174" t="s">
        <v>227</v>
      </c>
    </row>
    <row r="50" spans="6:8">
      <c r="F50" s="174">
        <v>64</v>
      </c>
      <c r="G50" s="174" t="s">
        <v>270</v>
      </c>
      <c r="H50" s="174" t="s">
        <v>271</v>
      </c>
    </row>
    <row r="51" spans="6:8">
      <c r="F51" s="174">
        <v>25</v>
      </c>
      <c r="G51" s="174" t="s">
        <v>192</v>
      </c>
      <c r="H51" s="174" t="s">
        <v>193</v>
      </c>
    </row>
    <row r="52" spans="6:8">
      <c r="F52" s="174">
        <v>26</v>
      </c>
      <c r="G52" s="174" t="s">
        <v>194</v>
      </c>
      <c r="H52" s="174" t="s">
        <v>195</v>
      </c>
    </row>
    <row r="53" spans="6:8">
      <c r="F53" s="174">
        <v>47</v>
      </c>
      <c r="G53" s="174" t="s">
        <v>236</v>
      </c>
      <c r="H53" s="174" t="s">
        <v>237</v>
      </c>
    </row>
    <row r="54" spans="6:8">
      <c r="F54" s="174">
        <v>27</v>
      </c>
      <c r="G54" s="174" t="s">
        <v>196</v>
      </c>
      <c r="H54" s="174" t="s">
        <v>197</v>
      </c>
    </row>
    <row r="55" spans="6:8">
      <c r="F55" s="174">
        <v>68</v>
      </c>
      <c r="G55" s="174" t="s">
        <v>278</v>
      </c>
      <c r="H55" s="174" t="s">
        <v>279</v>
      </c>
    </row>
    <row r="56" spans="6:8">
      <c r="F56" s="174">
        <v>46</v>
      </c>
      <c r="G56" s="174" t="s">
        <v>234</v>
      </c>
      <c r="H56" s="174" t="s">
        <v>235</v>
      </c>
    </row>
    <row r="57" spans="6:8">
      <c r="F57" s="174">
        <v>63</v>
      </c>
      <c r="G57" s="174" t="s">
        <v>268</v>
      </c>
      <c r="H57" s="174" t="s">
        <v>269</v>
      </c>
    </row>
    <row r="58" spans="6:8">
      <c r="F58" s="174">
        <v>40</v>
      </c>
      <c r="G58" s="174" t="s">
        <v>222</v>
      </c>
      <c r="H58" s="174" t="s">
        <v>223</v>
      </c>
    </row>
    <row r="59" spans="6:8">
      <c r="F59" s="174">
        <v>28</v>
      </c>
      <c r="G59" s="174" t="s">
        <v>198</v>
      </c>
      <c r="H59" s="174" t="s">
        <v>199</v>
      </c>
    </row>
    <row r="60" spans="6:8">
      <c r="F60" s="174">
        <v>29</v>
      </c>
      <c r="G60" s="174" t="s">
        <v>200</v>
      </c>
      <c r="H60" s="174" t="s">
        <v>201</v>
      </c>
    </row>
    <row r="61" spans="6:8">
      <c r="F61" s="174">
        <v>30</v>
      </c>
      <c r="G61" s="174" t="s">
        <v>202</v>
      </c>
      <c r="H61" s="174" t="s">
        <v>203</v>
      </c>
    </row>
    <row r="62" spans="6:8">
      <c r="F62" s="174">
        <v>32</v>
      </c>
      <c r="G62" s="174" t="s">
        <v>206</v>
      </c>
      <c r="H62" s="174" t="s">
        <v>207</v>
      </c>
    </row>
    <row r="63" spans="6:8">
      <c r="F63" s="174">
        <v>41</v>
      </c>
      <c r="G63" s="174" t="s">
        <v>224</v>
      </c>
      <c r="H63" s="174" t="s">
        <v>225</v>
      </c>
    </row>
    <row r="64" spans="6:8">
      <c r="F64" s="174">
        <v>59</v>
      </c>
      <c r="G64" s="174" t="s">
        <v>260</v>
      </c>
      <c r="H64" s="174" t="s">
        <v>261</v>
      </c>
    </row>
    <row r="65" spans="6:8">
      <c r="F65" s="174">
        <v>60</v>
      </c>
      <c r="G65" s="174" t="s">
        <v>262</v>
      </c>
      <c r="H65" s="174" t="s">
        <v>263</v>
      </c>
    </row>
    <row r="66" spans="6:8">
      <c r="F66" s="174">
        <v>65</v>
      </c>
      <c r="G66" s="174" t="s">
        <v>272</v>
      </c>
      <c r="H66" s="174" t="s">
        <v>273</v>
      </c>
    </row>
    <row r="67" spans="6:8">
      <c r="F67" s="174">
        <v>33</v>
      </c>
      <c r="G67" s="174" t="s">
        <v>208</v>
      </c>
      <c r="H67" s="174" t="s">
        <v>209</v>
      </c>
    </row>
    <row r="68" spans="6:8">
      <c r="F68" s="174">
        <v>9</v>
      </c>
      <c r="G68" s="174" t="s">
        <v>141</v>
      </c>
      <c r="H68" s="174" t="s">
        <v>163</v>
      </c>
    </row>
    <row r="69" spans="6:8">
      <c r="F69" s="174">
        <v>15</v>
      </c>
      <c r="G69" s="174" t="s">
        <v>174</v>
      </c>
      <c r="H69" s="174" t="s">
        <v>175</v>
      </c>
    </row>
    <row r="70" spans="6:8">
      <c r="F70" s="174">
        <v>17</v>
      </c>
      <c r="G70" s="174" t="s">
        <v>142</v>
      </c>
      <c r="H70" s="174" t="s">
        <v>26</v>
      </c>
    </row>
    <row r="71" spans="6:8">
      <c r="F71" s="174">
        <v>31</v>
      </c>
      <c r="G71" s="174" t="s">
        <v>204</v>
      </c>
      <c r="H71" s="174" t="s">
        <v>205</v>
      </c>
    </row>
    <row r="72" spans="6:8">
      <c r="F72" s="174">
        <v>20</v>
      </c>
      <c r="G72" s="174" t="s">
        <v>182</v>
      </c>
      <c r="H72" s="174" t="s">
        <v>183</v>
      </c>
    </row>
    <row r="73" spans="6:8">
      <c r="F73" s="174">
        <v>34</v>
      </c>
      <c r="G73" s="174" t="s">
        <v>210</v>
      </c>
      <c r="H73" s="174" t="s">
        <v>211</v>
      </c>
    </row>
    <row r="74" spans="6:8">
      <c r="G74" s="175" t="s">
        <v>282</v>
      </c>
    </row>
  </sheetData>
  <sortState ref="F4:H72">
    <sortCondition ref="G4:G72"/>
  </sortState>
  <phoneticPr fontId="1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D7"/>
  <sheetViews>
    <sheetView workbookViewId="0">
      <selection activeCell="D16" sqref="D16"/>
    </sheetView>
  </sheetViews>
  <sheetFormatPr defaultRowHeight="13.5"/>
  <cols>
    <col min="2" max="2" width="9" bestFit="1" customWidth="1"/>
    <col min="3" max="3" width="10.5" bestFit="1" customWidth="1"/>
    <col min="4" max="4" width="87.625" customWidth="1"/>
  </cols>
  <sheetData>
    <row r="6" spans="2:4">
      <c r="B6" t="s">
        <v>300</v>
      </c>
      <c r="C6" t="s">
        <v>301</v>
      </c>
      <c r="D6" t="s">
        <v>302</v>
      </c>
    </row>
    <row r="7" spans="2:4" ht="256.5" customHeight="1">
      <c r="B7" t="s">
        <v>306</v>
      </c>
      <c r="C7" s="220">
        <v>43486</v>
      </c>
      <c r="D7" s="221" t="s">
        <v>307</v>
      </c>
    </row>
  </sheetData>
  <phoneticPr fontId="1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①　輸出者　輸出先情報</vt:lpstr>
      <vt:lpstr>②　製品情報</vt:lpstr>
      <vt:lpstr>【記入例】製品情報</vt:lpstr>
      <vt:lpstr>【製造番号の記載場所の例】</vt:lpstr>
      <vt:lpstr>Sheet1</vt:lpstr>
      <vt:lpstr>リスト</vt:lpstr>
      <vt:lpstr>改定履歴</vt:lpstr>
      <vt:lpstr>【記入例】製品情報!Print_Area</vt:lpstr>
      <vt:lpstr>'①　輸出者　輸出先情報'!Print_Area</vt:lpstr>
      <vt:lpstr>'②　製品情報'!Print_Area</vt:lpstr>
      <vt:lpstr>輸出者情報</vt:lpstr>
    </vt:vector>
  </TitlesOfParts>
  <Company>(株)デンソーウェーブ</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(株)デンソーウェーブ</dc:creator>
  <cp:lastModifiedBy>AYUMI NISHINO / 西野 あゆみ</cp:lastModifiedBy>
  <cp:lastPrinted>2021-08-19T03:27:53Z</cp:lastPrinted>
  <dcterms:created xsi:type="dcterms:W3CDTF">2011-07-13T07:23:29Z</dcterms:created>
  <dcterms:modified xsi:type="dcterms:W3CDTF">2021-08-27T07:32:22Z</dcterms:modified>
</cp:coreProperties>
</file>